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Лист1!$A$1:$E$114</definedName>
  </definedNames>
  <calcPr calcId="124519"/>
</workbook>
</file>

<file path=xl/calcChain.xml><?xml version="1.0" encoding="utf-8"?>
<calcChain xmlns="http://schemas.openxmlformats.org/spreadsheetml/2006/main">
  <c r="C108" i="1"/>
  <c r="C110"/>
  <c r="C7"/>
  <c r="C91"/>
  <c r="C99"/>
  <c r="C94"/>
  <c r="C47"/>
  <c r="C32"/>
  <c r="C23"/>
  <c r="C19"/>
  <c r="C16"/>
  <c r="C13"/>
  <c r="C109"/>
  <c r="E98"/>
  <c r="C98"/>
  <c r="C97" s="1"/>
  <c r="C10"/>
  <c r="C8" s="1"/>
  <c r="C11" l="1"/>
  <c r="E60"/>
  <c r="C60"/>
  <c r="B47" l="1"/>
  <c r="B99"/>
  <c r="B90"/>
  <c r="B88"/>
  <c r="B87" l="1"/>
  <c r="B109"/>
  <c r="B108" s="1"/>
  <c r="B97"/>
  <c r="B94"/>
  <c r="B91"/>
  <c r="B89"/>
  <c r="B19"/>
  <c r="B16"/>
  <c r="B13"/>
  <c r="B111" l="1"/>
  <c r="C111" l="1"/>
  <c r="C112" s="1"/>
  <c r="C113" s="1"/>
  <c r="C114" s="1"/>
</calcChain>
</file>

<file path=xl/sharedStrings.xml><?xml version="1.0" encoding="utf-8"?>
<sst xmlns="http://schemas.openxmlformats.org/spreadsheetml/2006/main" count="283" uniqueCount="152">
  <si>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</si>
  <si>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</si>
  <si>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</si>
  <si>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</si>
  <si>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</si>
  <si>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</si>
  <si>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</si>
  <si>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</si>
  <si>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</si>
  <si>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</si>
  <si>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</si>
  <si>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</si>
  <si>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</si>
  <si>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</si>
  <si>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</si>
  <si>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</si>
  <si>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</si>
  <si>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</si>
  <si>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</si>
  <si>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</si>
  <si>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</si>
  <si>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</si>
  <si>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</si>
  <si>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</si>
  <si>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</si>
  <si>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</si>
  <si>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</si>
  <si>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Ремонт штукатурки стен гипсовым раствором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</si>
  <si>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</si>
  <si>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</si>
  <si>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</si>
  <si>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</si>
  <si>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</si>
  <si>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</si>
  <si>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</si>
  <si>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Смена труб ХВС д.25</t>
  </si>
  <si>
    <t>Смена труб канализации д. 100</t>
  </si>
  <si>
    <t>Смена труб отопления ППР д. 25 (с прим. сварочных работ)</t>
  </si>
  <si>
    <t>Смена труб отопления ППР д. 25 (с прим. сварочных</t>
  </si>
  <si>
    <t>Установка почтовых ящиков 5и секционных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</si>
  <si>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</si>
  <si>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</si>
  <si>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Устранение свищей/сварочные работы</t>
  </si>
  <si>
    <t>замена стояка хвс</t>
  </si>
  <si>
    <t>замена эл. лампочки накаливания</t>
  </si>
  <si>
    <t>замена электро-патрона</t>
  </si>
  <si>
    <t>прочистка канализационной сети внутренней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</si>
  <si>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</si>
  <si>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</si>
  <si>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</si>
  <si>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</si>
  <si>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</si>
  <si>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</si>
  <si>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</si>
  <si>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</si>
  <si>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</si>
  <si>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</si>
  <si>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</si>
  <si>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</si>
  <si>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</si>
  <si>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</si>
  <si>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</si>
  <si>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</si>
  <si>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</si>
  <si>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</si>
  <si>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</si>
  <si>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</si>
  <si>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</si>
  <si>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</si>
  <si>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</si>
  <si>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</si>
  <si>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Масляная окраска трубчатого металлического забора</t>
  </si>
  <si>
    <t>Покрытие чердачного перекрытия п/этиленовой пленкой</t>
  </si>
  <si>
    <t>Покрытие чердачного перекрытия п/этиленовой пленко</t>
  </si>
  <si>
    <t>Промазка поврежденной кровли из рулонных мат-ов резино-бутум</t>
  </si>
  <si>
    <t>Промазка поврежденной кровли из рулонных мат-ов ре</t>
  </si>
  <si>
    <t>Ремонт межпанельных швов монтажной пеной, велатермом с испол</t>
  </si>
  <si>
    <t>Ремонт межпанельных швов монтажной пеной, велатерм</t>
  </si>
  <si>
    <t>1 м2</t>
  </si>
  <si>
    <t>проливка швов битумом</t>
  </si>
  <si>
    <t>ремонт мягкой кровли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</si>
  <si>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</si>
  <si>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Восстановление изоляции воронки внутреннего водостока</t>
  </si>
  <si>
    <t>Восстановление изоляции воронки внутреннего водост</t>
  </si>
  <si>
    <t>Закрытие и открытие стояков</t>
  </si>
  <si>
    <t>1 стояк</t>
  </si>
  <si>
    <t>Замена электропроводки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</si>
  <si>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</si>
  <si>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</si>
  <si>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</si>
  <si>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светильника с датчиком на движение</t>
  </si>
  <si>
    <t>Смена труб ГВС д.25</t>
  </si>
  <si>
    <t>1м</t>
  </si>
  <si>
    <t>утепление тепл-го узла изовером с обертыванием стеклотканью</t>
  </si>
  <si>
    <t>утепление тепл-го узла изовером с обертыванием сте</t>
  </si>
  <si>
    <t>1 узел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</si>
  <si>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</si>
  <si>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</si>
  <si>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</si>
  <si>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</si>
  <si>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вост-е фазного, нулевого питающего, отходящего провода на по</t>
  </si>
  <si>
    <t>вост-е фазного, нулевого питающего, отходящего про</t>
  </si>
  <si>
    <t>место</t>
  </si>
  <si>
    <t>осмотр электросчетчика</t>
  </si>
  <si>
    <t>11.Работы по содержанию и ремонту систем внутридомового газового оборудования</t>
  </si>
  <si>
    <t>Содержание ДРС 3,4 кв. 2017 г. коэф. 0,8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</si>
  <si>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</si>
  <si>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</si>
  <si>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</si>
  <si>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</si>
  <si>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</si>
  <si>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</si>
  <si>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</si>
  <si>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осмотр подвала</t>
  </si>
  <si>
    <t>раз</t>
  </si>
  <si>
    <t>Устранение свищей хомутами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</si>
  <si>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</si>
  <si>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</si>
  <si>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</si>
  <si>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скос травы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</si>
  <si>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</si>
  <si>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</si>
  <si>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</si>
  <si>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</si>
  <si>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</si>
  <si>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>ОАО "РЖД"</t>
  </si>
  <si>
    <t>Изготовление металического забора</t>
  </si>
  <si>
    <t>1 п.м.</t>
  </si>
  <si>
    <t>изготовление и установка урн</t>
  </si>
  <si>
    <t>установка забора из звеньев(готовых) из профтрубы</t>
  </si>
  <si>
    <t>установка столбиков из профтрубы для установки забора из про</t>
  </si>
  <si>
    <t>установка столбиков из профтрубы для установки заб</t>
  </si>
  <si>
    <t>устройство покрытия из профлиста балконную плиту</t>
  </si>
  <si>
    <t>Смена циркуляционного насоса Д. 32</t>
  </si>
  <si>
    <t>сброс воздуха с системы отопления</t>
  </si>
  <si>
    <t>завоз песка в песочницу</t>
  </si>
  <si>
    <t>м3</t>
  </si>
  <si>
    <t>Рыхление слежавшегося песка в песочницах</t>
  </si>
  <si>
    <t>Проливка горок водой</t>
  </si>
  <si>
    <t>Завоз плодородной земли (чернозем) позаявочно</t>
  </si>
  <si>
    <t>кг</t>
  </si>
  <si>
    <t>Содержание ДРС 1,2 кв.2017 г. коэф. 0,8</t>
  </si>
  <si>
    <t>ТО газового оборудования к=0,6;0,8;0,85;0,9;1( 3,4 кв. 2017</t>
  </si>
  <si>
    <t>ТО газового оборудования к=0,6;0,8;0,85;0,9;1( 3,4</t>
  </si>
  <si>
    <t xml:space="preserve">Годовая фактическая стоимость работ (услуг) </t>
  </si>
  <si>
    <t>Адрес: Батарейный мкр., д. 3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</si>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</sst>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43" fontId="6" fillId="0" borderId="2" xfId="3" applyFont="1" applyBorder="1" applyAlignment="1"/>
    <xf numFmtId="0" fontId="6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43" fontId="4" fillId="0" borderId="4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43" fontId="2" fillId="0" borderId="4" xfId="3" applyFont="1" applyFill="1" applyBorder="1" applyAlignment="1">
      <alignment horizontal="center" vertical="center"/>
    </xf>
    <xf numFmtId="0" fontId="6" fillId="0" borderId="5" xfId="0" applyFont="1" applyBorder="1"/>
    <xf numFmtId="43" fontId="6" fillId="0" borderId="5" xfId="3" applyFont="1" applyBorder="1" applyAlignment="1"/>
    <xf numFmtId="0" fontId="6" fillId="0" borderId="5" xfId="0" applyFont="1" applyBorder="1" applyAlignment="1">
      <alignment horizontal="center"/>
    </xf>
    <xf numFmtId="43" fontId="6" fillId="0" borderId="2" xfId="3" applyFont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67">
          <cell r="G567">
            <v>40663.439999999995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topLeftCell="A98" workbookViewId="0">
      <selection activeCell="H116" sqref="H116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56" t="s">
        <v>10</v>
      </c>
      <c r="B1" s="56"/>
      <c r="C1" s="56"/>
      <c r="D1" s="56"/>
      <c r="E1" s="56"/>
    </row>
    <row r="2" spans="1:5" s="22" customFormat="1" ht="15.75">
      <c r="A2" s="23" t="s">
        <v>145</v>
      </c>
      <c r="B2" s="24" t="s">
        <v>124</v>
      </c>
      <c r="C2" s="58" t="s">
        <v>11</v>
      </c>
      <c r="D2" s="58"/>
      <c r="E2" s="25"/>
    </row>
    <row r="3" spans="1:5" ht="57">
      <c r="A3" s="44" t="s">
        <v>3</v>
      </c>
      <c r="B3" s="45" t="s">
        <v>0</v>
      </c>
      <c r="C3" s="46" t="s">
        <v>144</v>
      </c>
      <c r="D3" s="47" t="s">
        <v>1</v>
      </c>
      <c r="E3" s="48" t="s">
        <v>2</v>
      </c>
    </row>
    <row r="4" spans="1:5">
      <c r="A4" s="44" t="s">
        <v>12</v>
      </c>
      <c r="B4" s="45"/>
      <c r="C4" s="46">
        <v>-600032.63</v>
      </c>
      <c r="D4" s="47"/>
      <c r="E4" s="48"/>
    </row>
    <row r="5" spans="1:5">
      <c r="A5" s="44" t="s">
        <v>13</v>
      </c>
      <c r="B5" s="45"/>
      <c r="C5" s="46">
        <v>1153166.27</v>
      </c>
      <c r="D5" s="47"/>
      <c r="E5" s="48"/>
    </row>
    <row r="6" spans="1:5">
      <c r="A6" s="44" t="s">
        <v>14</v>
      </c>
      <c r="B6" s="45"/>
      <c r="C6" s="46">
        <v>1109575.56</v>
      </c>
      <c r="D6" s="47"/>
      <c r="E6" s="48"/>
    </row>
    <row r="7" spans="1:5">
      <c r="A7" s="44" t="s">
        <v>150</v>
      </c>
      <c r="B7" s="45"/>
      <c r="C7" s="46">
        <f>C6-C5</f>
        <v>-43590.709999999963</v>
      </c>
      <c r="D7" s="47"/>
      <c r="E7" s="48"/>
    </row>
    <row r="8" spans="1:5">
      <c r="A8" s="44" t="s">
        <v>15</v>
      </c>
      <c r="B8" s="45"/>
      <c r="C8" s="46">
        <f>C9+C10</f>
        <v>21932.82</v>
      </c>
      <c r="D8" s="47"/>
      <c r="E8" s="48"/>
    </row>
    <row r="9" spans="1:5">
      <c r="A9" s="44" t="s">
        <v>125</v>
      </c>
      <c r="B9" s="45"/>
      <c r="C9" s="54">
        <v>8389.14</v>
      </c>
      <c r="D9" s="47"/>
      <c r="E9" s="48"/>
    </row>
    <row r="10" spans="1:5">
      <c r="A10" s="44" t="s">
        <v>16</v>
      </c>
      <c r="B10" s="45"/>
      <c r="C10" s="54">
        <f>528.64*12+600*12</f>
        <v>13543.68</v>
      </c>
      <c r="D10" s="47"/>
      <c r="E10" s="48"/>
    </row>
    <row r="11" spans="1:5">
      <c r="A11" s="49" t="s">
        <v>17</v>
      </c>
      <c r="B11" s="50"/>
      <c r="C11" s="53">
        <f>C5+C10+C9</f>
        <v>1175099.0899999999</v>
      </c>
      <c r="D11" s="51"/>
      <c r="E11" s="52"/>
    </row>
    <row r="12" spans="1:5">
      <c r="A12" s="57" t="s">
        <v>18</v>
      </c>
      <c r="B12" s="57"/>
      <c r="C12" s="57"/>
      <c r="D12" s="57"/>
      <c r="E12" s="57"/>
    </row>
    <row r="13" spans="1:5">
      <c r="A13" s="9" t="s">
        <v>54</v>
      </c>
      <c r="B13" s="6" t="e">
        <f>#REF!</f>
        <v>#REF!</v>
      </c>
      <c r="C13" s="26">
        <f>C14+C15</f>
        <v>188097.97</v>
      </c>
      <c r="D13" s="8"/>
      <c r="E13" s="7"/>
    </row>
    <row r="14" spans="1:5">
      <c r="A14" s="31" t="s">
        <v>50</v>
      </c>
      <c r="B14" s="31" t="s">
        <v>51</v>
      </c>
      <c r="C14" s="32">
        <v>91063.76</v>
      </c>
      <c r="D14" s="33" t="s">
        <v>5</v>
      </c>
      <c r="E14" s="33">
        <v>27264.6</v>
      </c>
    </row>
    <row r="15" spans="1:5">
      <c r="A15" s="31" t="s">
        <v>52</v>
      </c>
      <c r="B15" s="31" t="s">
        <v>53</v>
      </c>
      <c r="C15" s="32">
        <v>97034.21</v>
      </c>
      <c r="D15" s="33" t="s">
        <v>5</v>
      </c>
      <c r="E15" s="33">
        <v>27256.799999999999</v>
      </c>
    </row>
    <row r="16" spans="1:5" ht="28.5">
      <c r="A16" s="9" t="s">
        <v>55</v>
      </c>
      <c r="B16" s="6" t="str">
        <f>B18</f>
        <v>Уборка МОП 3,4 кв. 2017 г. коэф.0,8</v>
      </c>
      <c r="C16" s="26">
        <f>C18+C17</f>
        <v>67871.06</v>
      </c>
      <c r="D16" s="8"/>
      <c r="E16" s="7"/>
    </row>
    <row r="17" spans="1:5">
      <c r="A17" s="31" t="s">
        <v>56</v>
      </c>
      <c r="B17" s="31" t="s">
        <v>56</v>
      </c>
      <c r="C17" s="32">
        <v>34072.629999999997</v>
      </c>
      <c r="D17" s="33" t="s">
        <v>5</v>
      </c>
      <c r="E17" s="33">
        <v>27258.1</v>
      </c>
    </row>
    <row r="18" spans="1:5">
      <c r="A18" s="31" t="s">
        <v>57</v>
      </c>
      <c r="B18" s="31" t="s">
        <v>57</v>
      </c>
      <c r="C18" s="32">
        <v>33798.43</v>
      </c>
      <c r="D18" s="33" t="s">
        <v>5</v>
      </c>
      <c r="E18" s="33">
        <v>27256.799999999999</v>
      </c>
    </row>
    <row r="19" spans="1:5">
      <c r="A19" s="9" t="s">
        <v>58</v>
      </c>
      <c r="B19" s="10" t="e">
        <f>B20+B21</f>
        <v>#VALUE!</v>
      </c>
      <c r="C19" s="26">
        <f>C20+C21+C22</f>
        <v>112532.34</v>
      </c>
      <c r="D19" s="11"/>
      <c r="E19" s="12"/>
    </row>
    <row r="20" spans="1:5">
      <c r="A20" s="31" t="s">
        <v>59</v>
      </c>
      <c r="B20" s="31" t="s">
        <v>59</v>
      </c>
      <c r="C20" s="32">
        <v>47953.2</v>
      </c>
      <c r="D20" s="33" t="s">
        <v>60</v>
      </c>
      <c r="E20" s="33">
        <v>1068</v>
      </c>
    </row>
    <row r="21" spans="1:5">
      <c r="A21" s="31" t="s">
        <v>61</v>
      </c>
      <c r="B21" s="31" t="s">
        <v>61</v>
      </c>
      <c r="C21" s="32">
        <v>7369.2</v>
      </c>
      <c r="D21" s="33" t="s">
        <v>60</v>
      </c>
      <c r="E21" s="33">
        <v>1068</v>
      </c>
    </row>
    <row r="22" spans="1:5">
      <c r="A22" s="31" t="s">
        <v>62</v>
      </c>
      <c r="B22" s="31" t="s">
        <v>62</v>
      </c>
      <c r="C22" s="32">
        <v>57209.94</v>
      </c>
      <c r="D22" s="33" t="s">
        <v>60</v>
      </c>
      <c r="E22" s="33">
        <v>1062</v>
      </c>
    </row>
    <row r="23" spans="1:5" ht="42.75">
      <c r="A23" s="9" t="s">
        <v>63</v>
      </c>
      <c r="B23" s="6"/>
      <c r="C23" s="26">
        <f>C24+C25+C26+C28+C29+C31</f>
        <v>47021.8</v>
      </c>
      <c r="D23" s="8"/>
      <c r="E23" s="7"/>
    </row>
    <row r="24" spans="1:5" outlineLevel="1" collapsed="1">
      <c r="A24" s="31" t="s">
        <v>64</v>
      </c>
      <c r="B24" s="31" t="s">
        <v>65</v>
      </c>
      <c r="C24" s="32">
        <v>2494.46</v>
      </c>
      <c r="D24" s="33" t="s">
        <v>5</v>
      </c>
      <c r="E24" s="33">
        <v>50.752000000000002</v>
      </c>
    </row>
    <row r="25" spans="1:5" outlineLevel="1" collapsed="1">
      <c r="A25" s="31" t="s">
        <v>66</v>
      </c>
      <c r="B25" s="31" t="s">
        <v>66</v>
      </c>
      <c r="C25" s="32">
        <v>2180.54</v>
      </c>
      <c r="D25" s="33" t="s">
        <v>5</v>
      </c>
      <c r="E25" s="33">
        <v>27256.799999999999</v>
      </c>
    </row>
    <row r="26" spans="1:5" outlineLevel="1" collapsed="1">
      <c r="A26" s="31" t="s">
        <v>19</v>
      </c>
      <c r="B26" s="31" t="s">
        <v>20</v>
      </c>
      <c r="C26" s="32">
        <v>2683.59</v>
      </c>
      <c r="D26" s="33" t="s">
        <v>5</v>
      </c>
      <c r="E26" s="33">
        <v>128.34</v>
      </c>
    </row>
    <row r="27" spans="1:5" hidden="1" outlineLevel="2">
      <c r="A27" s="20" t="s">
        <v>19</v>
      </c>
      <c r="B27" s="20" t="s">
        <v>20</v>
      </c>
      <c r="C27" s="27">
        <v>3651.55</v>
      </c>
      <c r="D27" s="21" t="s">
        <v>5</v>
      </c>
      <c r="E27" s="21">
        <v>174.63200000000001</v>
      </c>
    </row>
    <row r="28" spans="1:5" outlineLevel="1" collapsed="1">
      <c r="A28" s="31" t="s">
        <v>69</v>
      </c>
      <c r="B28" s="31" t="s">
        <v>69</v>
      </c>
      <c r="C28" s="32">
        <v>2071.52</v>
      </c>
      <c r="D28" s="33" t="s">
        <v>5</v>
      </c>
      <c r="E28" s="33">
        <v>27256.799999999999</v>
      </c>
    </row>
    <row r="29" spans="1:5" outlineLevel="1" collapsed="1">
      <c r="A29" s="31" t="s">
        <v>21</v>
      </c>
      <c r="B29" s="31" t="s">
        <v>22</v>
      </c>
      <c r="C29" s="32">
        <v>16876.52</v>
      </c>
      <c r="D29" s="33" t="s">
        <v>5</v>
      </c>
      <c r="E29" s="33">
        <v>5052.8500000000004</v>
      </c>
    </row>
    <row r="30" spans="1:5" hidden="1" outlineLevel="2">
      <c r="A30" s="20" t="s">
        <v>21</v>
      </c>
      <c r="B30" s="20" t="s">
        <v>22</v>
      </c>
      <c r="C30" s="27">
        <v>22101.75</v>
      </c>
      <c r="D30" s="21" t="s">
        <v>5</v>
      </c>
      <c r="E30" s="21">
        <v>6617.2910000000002</v>
      </c>
    </row>
    <row r="31" spans="1:5" outlineLevel="1" collapsed="1">
      <c r="A31" s="31" t="s">
        <v>67</v>
      </c>
      <c r="B31" s="31" t="s">
        <v>68</v>
      </c>
      <c r="C31" s="32">
        <v>20715.169999999998</v>
      </c>
      <c r="D31" s="33" t="s">
        <v>5</v>
      </c>
      <c r="E31" s="33">
        <v>27256.799999999999</v>
      </c>
    </row>
    <row r="32" spans="1:5" ht="42.75" outlineLevel="1">
      <c r="A32" s="9" t="s">
        <v>70</v>
      </c>
      <c r="B32" s="20"/>
      <c r="C32" s="28">
        <f>C33+C35+C37+C38+C39+C40+C42+C43+C44+C45+C46</f>
        <v>142249.22999999998</v>
      </c>
      <c r="D32" s="21"/>
      <c r="E32" s="21"/>
    </row>
    <row r="33" spans="1:6" outlineLevel="1" collapsed="1">
      <c r="A33" s="31" t="s">
        <v>126</v>
      </c>
      <c r="B33" s="31" t="s">
        <v>126</v>
      </c>
      <c r="C33" s="32">
        <v>10258.379999999999</v>
      </c>
      <c r="D33" s="33" t="s">
        <v>127</v>
      </c>
      <c r="E33" s="33">
        <v>22</v>
      </c>
    </row>
    <row r="34" spans="1:6" hidden="1" outlineLevel="2">
      <c r="A34" s="20" t="s">
        <v>26</v>
      </c>
      <c r="B34" s="20" t="s">
        <v>26</v>
      </c>
      <c r="C34" s="27">
        <v>32955</v>
      </c>
      <c r="D34" s="21" t="s">
        <v>5</v>
      </c>
      <c r="E34" s="21">
        <v>16.34</v>
      </c>
    </row>
    <row r="35" spans="1:6" outlineLevel="1" collapsed="1">
      <c r="A35" s="31" t="s">
        <v>71</v>
      </c>
      <c r="B35" s="31" t="s">
        <v>71</v>
      </c>
      <c r="C35" s="32">
        <v>11786.06</v>
      </c>
      <c r="D35" s="33" t="s">
        <v>5</v>
      </c>
      <c r="E35" s="33">
        <v>63.4</v>
      </c>
    </row>
    <row r="36" spans="1:6" hidden="1" outlineLevel="2">
      <c r="A36" s="20" t="s">
        <v>27</v>
      </c>
      <c r="B36" s="20" t="s">
        <v>27</v>
      </c>
      <c r="C36" s="27">
        <v>85.59</v>
      </c>
      <c r="D36" s="21" t="s">
        <v>5</v>
      </c>
      <c r="E36" s="21">
        <v>0.5</v>
      </c>
    </row>
    <row r="37" spans="1:6" outlineLevel="1" collapsed="1">
      <c r="A37" s="31" t="s">
        <v>72</v>
      </c>
      <c r="B37" s="31" t="s">
        <v>73</v>
      </c>
      <c r="C37" s="32">
        <v>2578.5500000000002</v>
      </c>
      <c r="D37" s="33" t="s">
        <v>5</v>
      </c>
      <c r="E37" s="33">
        <v>65</v>
      </c>
    </row>
    <row r="38" spans="1:6" outlineLevel="1" collapsed="1">
      <c r="A38" s="31" t="s">
        <v>74</v>
      </c>
      <c r="B38" s="31" t="s">
        <v>75</v>
      </c>
      <c r="C38" s="32">
        <v>7386.4</v>
      </c>
      <c r="D38" s="33" t="s">
        <v>7</v>
      </c>
      <c r="E38" s="33">
        <v>140</v>
      </c>
    </row>
    <row r="39" spans="1:6" outlineLevel="1" collapsed="1">
      <c r="A39" s="31" t="s">
        <v>76</v>
      </c>
      <c r="B39" s="31" t="s">
        <v>77</v>
      </c>
      <c r="C39" s="32">
        <v>11810.25</v>
      </c>
      <c r="D39" s="33" t="s">
        <v>7</v>
      </c>
      <c r="E39" s="33">
        <v>15</v>
      </c>
    </row>
    <row r="40" spans="1:6" outlineLevel="1" collapsed="1">
      <c r="A40" s="31" t="s">
        <v>128</v>
      </c>
      <c r="B40" s="31" t="s">
        <v>128</v>
      </c>
      <c r="C40" s="32">
        <v>12099.64</v>
      </c>
      <c r="D40" s="33" t="s">
        <v>6</v>
      </c>
      <c r="E40" s="33">
        <v>4</v>
      </c>
    </row>
    <row r="41" spans="1:6" hidden="1" outlineLevel="2">
      <c r="A41" s="20" t="s">
        <v>39</v>
      </c>
      <c r="B41" s="20" t="s">
        <v>39</v>
      </c>
      <c r="C41" s="27">
        <v>4803.62</v>
      </c>
      <c r="D41" s="21" t="s">
        <v>6</v>
      </c>
      <c r="E41" s="21">
        <v>2</v>
      </c>
    </row>
    <row r="42" spans="1:6" outlineLevel="1" collapsed="1">
      <c r="A42" s="31" t="s">
        <v>79</v>
      </c>
      <c r="B42" s="31" t="s">
        <v>79</v>
      </c>
      <c r="C42" s="32">
        <v>5433.15</v>
      </c>
      <c r="D42" s="33" t="s">
        <v>7</v>
      </c>
      <c r="E42" s="33">
        <v>87</v>
      </c>
    </row>
    <row r="43" spans="1:6" outlineLevel="1" collapsed="1">
      <c r="A43" s="31" t="s">
        <v>80</v>
      </c>
      <c r="B43" s="31" t="s">
        <v>80</v>
      </c>
      <c r="C43" s="32">
        <v>66182.539999999994</v>
      </c>
      <c r="D43" s="33" t="s">
        <v>5</v>
      </c>
      <c r="E43" s="33">
        <v>166</v>
      </c>
    </row>
    <row r="44" spans="1:6" outlineLevel="1">
      <c r="A44" s="31" t="s">
        <v>129</v>
      </c>
      <c r="B44" s="31" t="s">
        <v>129</v>
      </c>
      <c r="C44" s="32">
        <v>1614.25</v>
      </c>
      <c r="D44" s="33" t="s">
        <v>6</v>
      </c>
      <c r="E44" s="33">
        <v>11</v>
      </c>
    </row>
    <row r="45" spans="1:6" outlineLevel="1">
      <c r="A45" s="31" t="s">
        <v>130</v>
      </c>
      <c r="B45" s="31" t="s">
        <v>131</v>
      </c>
      <c r="C45" s="32">
        <v>5312.52</v>
      </c>
      <c r="D45" s="33" t="s">
        <v>6</v>
      </c>
      <c r="E45" s="33">
        <v>12</v>
      </c>
    </row>
    <row r="46" spans="1:6" outlineLevel="1">
      <c r="A46" s="31" t="s">
        <v>132</v>
      </c>
      <c r="B46" s="31" t="s">
        <v>132</v>
      </c>
      <c r="C46" s="32">
        <v>7787.49</v>
      </c>
      <c r="D46" s="33" t="s">
        <v>78</v>
      </c>
      <c r="E46" s="33">
        <v>6.89</v>
      </c>
    </row>
    <row r="47" spans="1:6" ht="42.75">
      <c r="A47" s="9" t="s">
        <v>81</v>
      </c>
      <c r="B47" s="6">
        <f>SUM(B48:B55)</f>
        <v>0</v>
      </c>
      <c r="C47" s="26">
        <f>C48+C49+C50+C52+C54+C56+C58+C62+C64+C66+C68+C70+C72+C74+C75+C77+C78+C80+C81+C83+C84+C85+C86</f>
        <v>78893.08</v>
      </c>
      <c r="D47" s="8"/>
      <c r="E47" s="7"/>
      <c r="F47" s="13" t="s">
        <v>4</v>
      </c>
    </row>
    <row r="48" spans="1:6" outlineLevel="1" collapsed="1">
      <c r="A48" s="31" t="s">
        <v>82</v>
      </c>
      <c r="B48" s="31" t="s">
        <v>83</v>
      </c>
      <c r="C48" s="32">
        <v>1128.06</v>
      </c>
      <c r="D48" s="33" t="s">
        <v>6</v>
      </c>
      <c r="E48" s="33">
        <v>2</v>
      </c>
    </row>
    <row r="49" spans="1:5" outlineLevel="1">
      <c r="A49" s="31" t="s">
        <v>84</v>
      </c>
      <c r="B49" s="31" t="s">
        <v>84</v>
      </c>
      <c r="C49" s="32">
        <v>809.36</v>
      </c>
      <c r="D49" s="33" t="s">
        <v>85</v>
      </c>
      <c r="E49" s="33">
        <v>1</v>
      </c>
    </row>
    <row r="50" spans="1:5" outlineLevel="1" collapsed="1">
      <c r="A50" s="31" t="s">
        <v>86</v>
      </c>
      <c r="B50" s="31" t="s">
        <v>86</v>
      </c>
      <c r="C50" s="32">
        <v>4117.6899999999996</v>
      </c>
      <c r="D50" s="33" t="s">
        <v>7</v>
      </c>
      <c r="E50" s="33">
        <v>23</v>
      </c>
    </row>
    <row r="51" spans="1:5" hidden="1" outlineLevel="2">
      <c r="A51" s="20" t="s">
        <v>23</v>
      </c>
      <c r="B51" s="20" t="s">
        <v>23</v>
      </c>
      <c r="C51" s="27">
        <v>5499.85</v>
      </c>
      <c r="D51" s="21" t="s">
        <v>47</v>
      </c>
      <c r="E51" s="21">
        <v>14.5</v>
      </c>
    </row>
    <row r="52" spans="1:5" outlineLevel="1" collapsed="1">
      <c r="A52" s="31" t="s">
        <v>116</v>
      </c>
      <c r="B52" s="31" t="s">
        <v>117</v>
      </c>
      <c r="C52" s="32">
        <v>275.10000000000002</v>
      </c>
      <c r="D52" s="33" t="s">
        <v>118</v>
      </c>
      <c r="E52" s="33">
        <v>1</v>
      </c>
    </row>
    <row r="53" spans="1:5" hidden="1" outlineLevel="2">
      <c r="A53" s="20" t="s">
        <v>24</v>
      </c>
      <c r="B53" s="20" t="s">
        <v>24</v>
      </c>
      <c r="C53" s="27">
        <v>6990.2</v>
      </c>
      <c r="D53" s="21" t="s">
        <v>47</v>
      </c>
      <c r="E53" s="21">
        <v>10</v>
      </c>
    </row>
    <row r="54" spans="1:5" outlineLevel="1" collapsed="1">
      <c r="A54" s="31" t="s">
        <v>23</v>
      </c>
      <c r="B54" s="31" t="s">
        <v>23</v>
      </c>
      <c r="C54" s="32">
        <v>379.3</v>
      </c>
      <c r="D54" s="33" t="s">
        <v>7</v>
      </c>
      <c r="E54" s="33">
        <v>1</v>
      </c>
    </row>
    <row r="55" spans="1:5" hidden="1" outlineLevel="2">
      <c r="A55" s="20" t="s">
        <v>25</v>
      </c>
      <c r="B55" s="20" t="s">
        <v>25</v>
      </c>
      <c r="C55" s="27">
        <v>2795.69</v>
      </c>
      <c r="D55" s="21" t="s">
        <v>47</v>
      </c>
      <c r="E55" s="21">
        <v>1</v>
      </c>
    </row>
    <row r="56" spans="1:5" outlineLevel="1" collapsed="1">
      <c r="A56" s="31" t="s">
        <v>87</v>
      </c>
      <c r="B56" s="31" t="s">
        <v>87</v>
      </c>
      <c r="C56" s="32">
        <v>9594.5</v>
      </c>
      <c r="D56" s="33" t="s">
        <v>6</v>
      </c>
      <c r="E56" s="33">
        <v>5</v>
      </c>
    </row>
    <row r="57" spans="1:5" hidden="1" outlineLevel="2">
      <c r="A57" s="20" t="s">
        <v>29</v>
      </c>
      <c r="B57" s="20" t="s">
        <v>29</v>
      </c>
      <c r="C57" s="27">
        <v>30702.400000000001</v>
      </c>
      <c r="D57" s="21" t="s">
        <v>47</v>
      </c>
      <c r="E57" s="21">
        <v>16</v>
      </c>
    </row>
    <row r="58" spans="1:5" outlineLevel="1" collapsed="1">
      <c r="A58" s="31" t="s">
        <v>29</v>
      </c>
      <c r="B58" s="31" t="s">
        <v>29</v>
      </c>
      <c r="C58" s="32">
        <v>5756.7</v>
      </c>
      <c r="D58" s="33" t="s">
        <v>6</v>
      </c>
      <c r="E58" s="33">
        <v>3</v>
      </c>
    </row>
    <row r="59" spans="1:5" hidden="1" outlineLevel="2">
      <c r="A59" s="20" t="s">
        <v>30</v>
      </c>
      <c r="B59" s="20" t="s">
        <v>30</v>
      </c>
      <c r="C59" s="27">
        <v>1018.9</v>
      </c>
      <c r="D59" s="21" t="s">
        <v>47</v>
      </c>
      <c r="E59" s="21">
        <v>1.5</v>
      </c>
    </row>
    <row r="60" spans="1:5" hidden="1" outlineLevel="1" collapsed="1">
      <c r="A60" s="20" t="s">
        <v>28</v>
      </c>
      <c r="B60" s="20"/>
      <c r="C60" s="27">
        <f>SUBTOTAL(9,C59:C59)</f>
        <v>1018.9</v>
      </c>
      <c r="D60" s="21" t="s">
        <v>47</v>
      </c>
      <c r="E60" s="21">
        <f>SUBTOTAL(9,E59:E59)</f>
        <v>1.5</v>
      </c>
    </row>
    <row r="61" spans="1:5" hidden="1" outlineLevel="2">
      <c r="A61" s="20" t="s">
        <v>31</v>
      </c>
      <c r="B61" s="20" t="s">
        <v>31</v>
      </c>
      <c r="C61" s="27">
        <v>3090</v>
      </c>
      <c r="D61" s="21" t="s">
        <v>47</v>
      </c>
      <c r="E61" s="21">
        <v>3</v>
      </c>
    </row>
    <row r="62" spans="1:5" outlineLevel="1" collapsed="1">
      <c r="A62" s="31" t="s">
        <v>88</v>
      </c>
      <c r="B62" s="31" t="s">
        <v>89</v>
      </c>
      <c r="C62" s="32">
        <v>5534.45</v>
      </c>
      <c r="D62" s="33" t="s">
        <v>6</v>
      </c>
      <c r="E62" s="33">
        <v>5</v>
      </c>
    </row>
    <row r="63" spans="1:5" hidden="1" outlineLevel="2">
      <c r="A63" s="20" t="s">
        <v>32</v>
      </c>
      <c r="B63" s="20" t="s">
        <v>32</v>
      </c>
      <c r="C63" s="27">
        <v>5111.32</v>
      </c>
      <c r="D63" s="21" t="s">
        <v>7</v>
      </c>
      <c r="E63" s="21">
        <v>4</v>
      </c>
    </row>
    <row r="64" spans="1:5" outlineLevel="1" collapsed="1">
      <c r="A64" s="31" t="s">
        <v>90</v>
      </c>
      <c r="B64" s="31" t="s">
        <v>90</v>
      </c>
      <c r="C64" s="32">
        <v>11616.6</v>
      </c>
      <c r="D64" s="33" t="s">
        <v>6</v>
      </c>
      <c r="E64" s="33">
        <v>6</v>
      </c>
    </row>
    <row r="65" spans="1:5" hidden="1" outlineLevel="2">
      <c r="A65" s="20" t="s">
        <v>33</v>
      </c>
      <c r="B65" s="20" t="s">
        <v>33</v>
      </c>
      <c r="C65" s="27">
        <v>8465.94</v>
      </c>
      <c r="D65" s="21" t="s">
        <v>7</v>
      </c>
      <c r="E65" s="21">
        <v>6</v>
      </c>
    </row>
    <row r="66" spans="1:5" outlineLevel="1" collapsed="1">
      <c r="A66" s="31" t="s">
        <v>31</v>
      </c>
      <c r="B66" s="31" t="s">
        <v>31</v>
      </c>
      <c r="C66" s="32">
        <v>1545</v>
      </c>
      <c r="D66" s="33" t="s">
        <v>7</v>
      </c>
      <c r="E66" s="33">
        <v>1.5</v>
      </c>
    </row>
    <row r="67" spans="1:5" hidden="1" outlineLevel="2">
      <c r="A67" s="20" t="s">
        <v>34</v>
      </c>
      <c r="B67" s="20" t="s">
        <v>34</v>
      </c>
      <c r="C67" s="27">
        <v>10300</v>
      </c>
      <c r="D67" s="21" t="s">
        <v>7</v>
      </c>
      <c r="E67" s="21">
        <v>10</v>
      </c>
    </row>
    <row r="68" spans="1:5" outlineLevel="1" collapsed="1">
      <c r="A68" s="31" t="s">
        <v>91</v>
      </c>
      <c r="B68" s="31" t="s">
        <v>91</v>
      </c>
      <c r="C68" s="32">
        <v>234.88</v>
      </c>
      <c r="D68" s="33" t="s">
        <v>7</v>
      </c>
      <c r="E68" s="33">
        <v>0.2</v>
      </c>
    </row>
    <row r="69" spans="1:5" hidden="1" outlineLevel="2">
      <c r="A69" s="20" t="s">
        <v>35</v>
      </c>
      <c r="B69" s="20" t="s">
        <v>35</v>
      </c>
      <c r="C69" s="27">
        <v>1761.57</v>
      </c>
      <c r="D69" s="21" t="s">
        <v>7</v>
      </c>
      <c r="E69" s="21">
        <v>1.5</v>
      </c>
    </row>
    <row r="70" spans="1:5" outlineLevel="1" collapsed="1">
      <c r="A70" s="31" t="s">
        <v>32</v>
      </c>
      <c r="B70" s="31" t="s">
        <v>32</v>
      </c>
      <c r="C70" s="32">
        <v>7028.06</v>
      </c>
      <c r="D70" s="33" t="s">
        <v>92</v>
      </c>
      <c r="E70" s="33">
        <v>5.5</v>
      </c>
    </row>
    <row r="71" spans="1:5" hidden="1" outlineLevel="2">
      <c r="A71" s="20" t="s">
        <v>36</v>
      </c>
      <c r="B71" s="20" t="s">
        <v>36</v>
      </c>
      <c r="C71" s="27">
        <v>24674.63</v>
      </c>
      <c r="D71" s="21" t="s">
        <v>7</v>
      </c>
      <c r="E71" s="21">
        <v>22.5</v>
      </c>
    </row>
    <row r="72" spans="1:5" outlineLevel="1" collapsed="1">
      <c r="A72" s="31" t="s">
        <v>34</v>
      </c>
      <c r="B72" s="31" t="s">
        <v>34</v>
      </c>
      <c r="C72" s="32">
        <v>103</v>
      </c>
      <c r="D72" s="33" t="s">
        <v>92</v>
      </c>
      <c r="E72" s="33">
        <v>0.1</v>
      </c>
    </row>
    <row r="73" spans="1:5" hidden="1" outlineLevel="2">
      <c r="A73" s="20" t="s">
        <v>37</v>
      </c>
      <c r="B73" s="20" t="s">
        <v>38</v>
      </c>
      <c r="C73" s="27">
        <v>1187.72</v>
      </c>
      <c r="D73" s="21" t="s">
        <v>7</v>
      </c>
      <c r="E73" s="21">
        <v>1</v>
      </c>
    </row>
    <row r="74" spans="1:5" outlineLevel="1" collapsed="1">
      <c r="A74" s="31" t="s">
        <v>133</v>
      </c>
      <c r="B74" s="31" t="s">
        <v>133</v>
      </c>
      <c r="C74" s="32">
        <v>10942.58</v>
      </c>
      <c r="D74" s="33" t="s">
        <v>6</v>
      </c>
      <c r="E74" s="33">
        <v>2</v>
      </c>
    </row>
    <row r="75" spans="1:5" outlineLevel="1" collapsed="1">
      <c r="A75" s="31" t="s">
        <v>115</v>
      </c>
      <c r="B75" s="31" t="s">
        <v>115</v>
      </c>
      <c r="C75" s="32">
        <v>359.2</v>
      </c>
      <c r="D75" s="33" t="s">
        <v>6</v>
      </c>
      <c r="E75" s="33">
        <v>2</v>
      </c>
    </row>
    <row r="76" spans="1:5" hidden="1" outlineLevel="2">
      <c r="A76" s="20" t="s">
        <v>40</v>
      </c>
      <c r="B76" s="20" t="s">
        <v>41</v>
      </c>
      <c r="C76" s="27">
        <v>2217.09</v>
      </c>
      <c r="D76" s="21" t="s">
        <v>47</v>
      </c>
      <c r="E76" s="21">
        <v>1</v>
      </c>
    </row>
    <row r="77" spans="1:5" outlineLevel="1" collapsed="1">
      <c r="A77" s="31" t="s">
        <v>100</v>
      </c>
      <c r="B77" s="31" t="s">
        <v>101</v>
      </c>
      <c r="C77" s="32">
        <v>642.34</v>
      </c>
      <c r="D77" s="33" t="s">
        <v>102</v>
      </c>
      <c r="E77" s="33">
        <v>1</v>
      </c>
    </row>
    <row r="78" spans="1:5" outlineLevel="1" collapsed="1">
      <c r="A78" s="31" t="s">
        <v>44</v>
      </c>
      <c r="B78" s="31" t="s">
        <v>44</v>
      </c>
      <c r="C78" s="32">
        <v>173.86</v>
      </c>
      <c r="D78" s="33" t="s">
        <v>6</v>
      </c>
      <c r="E78" s="33">
        <v>2</v>
      </c>
    </row>
    <row r="79" spans="1:5" hidden="1" outlineLevel="2">
      <c r="A79" s="20" t="s">
        <v>42</v>
      </c>
      <c r="B79" s="20" t="s">
        <v>42</v>
      </c>
      <c r="C79" s="27">
        <v>729.36</v>
      </c>
      <c r="D79" s="21" t="s">
        <v>47</v>
      </c>
      <c r="E79" s="21">
        <v>1</v>
      </c>
    </row>
    <row r="80" spans="1:5" outlineLevel="1" collapsed="1">
      <c r="A80" s="31" t="s">
        <v>45</v>
      </c>
      <c r="B80" s="31" t="s">
        <v>45</v>
      </c>
      <c r="C80" s="32">
        <v>143.85</v>
      </c>
      <c r="D80" s="33" t="s">
        <v>6</v>
      </c>
      <c r="E80" s="33">
        <v>1</v>
      </c>
    </row>
    <row r="81" spans="1:5" outlineLevel="1" collapsed="1">
      <c r="A81" s="31" t="s">
        <v>113</v>
      </c>
      <c r="B81" s="31" t="s">
        <v>113</v>
      </c>
      <c r="C81" s="32">
        <v>1890.98</v>
      </c>
      <c r="D81" s="33" t="s">
        <v>114</v>
      </c>
      <c r="E81" s="33">
        <v>7</v>
      </c>
    </row>
    <row r="82" spans="1:5" hidden="1" outlineLevel="2">
      <c r="A82" s="20" t="s">
        <v>43</v>
      </c>
      <c r="B82" s="20" t="s">
        <v>43</v>
      </c>
      <c r="C82" s="27">
        <v>20107</v>
      </c>
      <c r="D82" s="21" t="s">
        <v>47</v>
      </c>
      <c r="E82" s="21">
        <v>1</v>
      </c>
    </row>
    <row r="83" spans="1:5" outlineLevel="2">
      <c r="A83" s="31" t="s">
        <v>103</v>
      </c>
      <c r="B83" s="31" t="s">
        <v>103</v>
      </c>
      <c r="C83" s="32">
        <v>235.26</v>
      </c>
      <c r="D83" s="33" t="s">
        <v>6</v>
      </c>
      <c r="E83" s="33">
        <v>2</v>
      </c>
    </row>
    <row r="84" spans="1:5" outlineLevel="2">
      <c r="A84" s="31" t="s">
        <v>46</v>
      </c>
      <c r="B84" s="31" t="s">
        <v>46</v>
      </c>
      <c r="C84" s="32">
        <v>7378.17</v>
      </c>
      <c r="D84" s="33" t="s">
        <v>7</v>
      </c>
      <c r="E84" s="33">
        <v>37</v>
      </c>
    </row>
    <row r="85" spans="1:5" outlineLevel="2">
      <c r="A85" s="31" t="s">
        <v>134</v>
      </c>
      <c r="B85" s="31" t="s">
        <v>134</v>
      </c>
      <c r="C85" s="32">
        <v>621.53</v>
      </c>
      <c r="D85" s="33" t="s">
        <v>85</v>
      </c>
      <c r="E85" s="33">
        <v>1</v>
      </c>
    </row>
    <row r="86" spans="1:5" outlineLevel="2">
      <c r="A86" s="31" t="s">
        <v>93</v>
      </c>
      <c r="B86" s="31" t="s">
        <v>94</v>
      </c>
      <c r="C86" s="32">
        <v>8382.61</v>
      </c>
      <c r="D86" s="33" t="s">
        <v>95</v>
      </c>
      <c r="E86" s="33">
        <v>1</v>
      </c>
    </row>
    <row r="87" spans="1:5" ht="28.5">
      <c r="A87" s="9" t="s">
        <v>96</v>
      </c>
      <c r="B87" s="6" t="e">
        <f>#REF!+#REF!</f>
        <v>#REF!</v>
      </c>
      <c r="C87" s="26">
        <v>0</v>
      </c>
      <c r="D87" s="8"/>
      <c r="E87" s="7"/>
    </row>
    <row r="88" spans="1:5" ht="28.5">
      <c r="A88" s="9" t="s">
        <v>97</v>
      </c>
      <c r="B88" s="6" t="e">
        <f>SUM(#REF!)</f>
        <v>#REF!</v>
      </c>
      <c r="C88" s="26">
        <v>0</v>
      </c>
      <c r="D88" s="8"/>
      <c r="E88" s="7"/>
    </row>
    <row r="89" spans="1:5" ht="28.5">
      <c r="A89" s="9" t="s">
        <v>98</v>
      </c>
      <c r="B89" s="6" t="e">
        <f>#REF!</f>
        <v>#REF!</v>
      </c>
      <c r="C89" s="26">
        <v>0</v>
      </c>
      <c r="D89" s="8"/>
      <c r="E89" s="7"/>
    </row>
    <row r="90" spans="1:5" ht="28.5">
      <c r="A90" s="9" t="s">
        <v>99</v>
      </c>
      <c r="B90" s="6" t="e">
        <f>#REF!+#REF!</f>
        <v>#REF!</v>
      </c>
      <c r="C90" s="26">
        <v>0</v>
      </c>
      <c r="D90" s="8"/>
      <c r="E90" s="7"/>
    </row>
    <row r="91" spans="1:5" ht="28.5">
      <c r="A91" s="34" t="s">
        <v>104</v>
      </c>
      <c r="B91" s="35" t="str">
        <f>B93</f>
        <v>ТО газового оборудования к=0,6;0,8;0,85;0,9;1( 3,4</v>
      </c>
      <c r="C91" s="36">
        <f>C93+C92</f>
        <v>9812.4500000000007</v>
      </c>
      <c r="D91" s="37"/>
      <c r="E91" s="38"/>
    </row>
    <row r="92" spans="1:5">
      <c r="A92" s="31" t="s">
        <v>146</v>
      </c>
      <c r="B92" s="31" t="s">
        <v>147</v>
      </c>
      <c r="C92" s="42">
        <v>4633.66</v>
      </c>
      <c r="D92" s="33" t="s">
        <v>5</v>
      </c>
      <c r="E92" s="33">
        <v>27256.799999999999</v>
      </c>
    </row>
    <row r="93" spans="1:5">
      <c r="A93" s="39" t="s">
        <v>142</v>
      </c>
      <c r="B93" s="39" t="s">
        <v>143</v>
      </c>
      <c r="C93" s="40">
        <v>5178.79</v>
      </c>
      <c r="D93" s="41" t="s">
        <v>5</v>
      </c>
      <c r="E93" s="41">
        <v>27256.799999999999</v>
      </c>
    </row>
    <row r="94" spans="1:5" ht="28.5">
      <c r="A94" s="9" t="s">
        <v>106</v>
      </c>
      <c r="B94" s="6" t="e">
        <f>B95+#REF!</f>
        <v>#VALUE!</v>
      </c>
      <c r="C94" s="26">
        <f>C95+C96</f>
        <v>27615.35</v>
      </c>
      <c r="D94" s="8"/>
      <c r="E94" s="7"/>
    </row>
    <row r="95" spans="1:5">
      <c r="A95" s="31" t="s">
        <v>141</v>
      </c>
      <c r="B95" s="31" t="s">
        <v>141</v>
      </c>
      <c r="C95" s="32">
        <v>14722.88</v>
      </c>
      <c r="D95" s="33" t="s">
        <v>5</v>
      </c>
      <c r="E95" s="33">
        <v>27264.6</v>
      </c>
    </row>
    <row r="96" spans="1:5">
      <c r="A96" s="31" t="s">
        <v>105</v>
      </c>
      <c r="B96" s="31" t="s">
        <v>105</v>
      </c>
      <c r="C96" s="32">
        <v>12892.47</v>
      </c>
      <c r="D96" s="33" t="s">
        <v>5</v>
      </c>
      <c r="E96" s="33">
        <v>27256.799999999999</v>
      </c>
    </row>
    <row r="97" spans="1:5" ht="42.75">
      <c r="A97" s="9" t="s">
        <v>107</v>
      </c>
      <c r="B97" s="6" t="str">
        <f>B98</f>
        <v>Дератизация</v>
      </c>
      <c r="C97" s="26">
        <f>C98</f>
        <v>2819.52</v>
      </c>
      <c r="D97" s="8"/>
      <c r="E97" s="7"/>
    </row>
    <row r="98" spans="1:5">
      <c r="A98" s="31" t="s">
        <v>108</v>
      </c>
      <c r="B98" s="31" t="s">
        <v>108</v>
      </c>
      <c r="C98" s="32">
        <f>1409.76+1409.76</f>
        <v>2819.52</v>
      </c>
      <c r="D98" s="33" t="s">
        <v>5</v>
      </c>
      <c r="E98" s="33">
        <f>979+979</f>
        <v>1958</v>
      </c>
    </row>
    <row r="99" spans="1:5" ht="57">
      <c r="A99" s="9" t="s">
        <v>109</v>
      </c>
      <c r="B99" s="6">
        <f>SUM(B100:B100)</f>
        <v>0</v>
      </c>
      <c r="C99" s="26">
        <f>C100+C101+C102+C103+C104+C105+C106+C107</f>
        <v>161091.31</v>
      </c>
      <c r="D99" s="8"/>
      <c r="E99" s="7"/>
    </row>
    <row r="100" spans="1:5">
      <c r="A100" s="31" t="s">
        <v>110</v>
      </c>
      <c r="B100" s="31" t="s">
        <v>111</v>
      </c>
      <c r="C100" s="32">
        <v>463.37</v>
      </c>
      <c r="D100" s="33" t="s">
        <v>5</v>
      </c>
      <c r="E100" s="33">
        <v>54513.599999999999</v>
      </c>
    </row>
    <row r="101" spans="1:5">
      <c r="A101" s="31" t="s">
        <v>119</v>
      </c>
      <c r="B101" s="31" t="s">
        <v>119</v>
      </c>
      <c r="C101" s="32">
        <v>4050</v>
      </c>
      <c r="D101" s="33" t="s">
        <v>5</v>
      </c>
      <c r="E101" s="33">
        <v>1000</v>
      </c>
    </row>
    <row r="102" spans="1:5">
      <c r="A102" s="31" t="s">
        <v>135</v>
      </c>
      <c r="B102" s="31" t="s">
        <v>135</v>
      </c>
      <c r="C102" s="32">
        <v>1129.08</v>
      </c>
      <c r="D102" s="33" t="s">
        <v>136</v>
      </c>
      <c r="E102" s="33">
        <v>0.25</v>
      </c>
    </row>
    <row r="103" spans="1:5">
      <c r="A103" s="31" t="s">
        <v>122</v>
      </c>
      <c r="B103" s="31" t="s">
        <v>123</v>
      </c>
      <c r="C103" s="32">
        <v>76864.179999999993</v>
      </c>
      <c r="D103" s="33" t="s">
        <v>5</v>
      </c>
      <c r="E103" s="33">
        <v>27256.799999999999</v>
      </c>
    </row>
    <row r="104" spans="1:5">
      <c r="A104" s="31" t="s">
        <v>120</v>
      </c>
      <c r="B104" s="31" t="s">
        <v>121</v>
      </c>
      <c r="C104" s="32">
        <v>76867.86</v>
      </c>
      <c r="D104" s="33" t="s">
        <v>5</v>
      </c>
      <c r="E104" s="33">
        <v>27258.1</v>
      </c>
    </row>
    <row r="105" spans="1:5">
      <c r="A105" s="31" t="s">
        <v>137</v>
      </c>
      <c r="B105" s="31" t="s">
        <v>137</v>
      </c>
      <c r="C105" s="32">
        <v>123.14</v>
      </c>
      <c r="D105" s="33" t="s">
        <v>6</v>
      </c>
      <c r="E105" s="33">
        <v>1</v>
      </c>
    </row>
    <row r="106" spans="1:5">
      <c r="A106" s="31" t="s">
        <v>138</v>
      </c>
      <c r="B106" s="31" t="s">
        <v>138</v>
      </c>
      <c r="C106" s="32">
        <v>247.28</v>
      </c>
      <c r="D106" s="33" t="s">
        <v>6</v>
      </c>
      <c r="E106" s="33">
        <v>1</v>
      </c>
    </row>
    <row r="107" spans="1:5">
      <c r="A107" s="31" t="s">
        <v>139</v>
      </c>
      <c r="B107" s="31" t="s">
        <v>139</v>
      </c>
      <c r="C107" s="32">
        <v>1346.4</v>
      </c>
      <c r="D107" s="33" t="s">
        <v>140</v>
      </c>
      <c r="E107" s="33">
        <v>220</v>
      </c>
    </row>
    <row r="108" spans="1:5">
      <c r="A108" s="9" t="s">
        <v>112</v>
      </c>
      <c r="B108" s="6">
        <f>B109</f>
        <v>4067.7966101694919</v>
      </c>
      <c r="C108" s="26">
        <f>C109+C110</f>
        <v>45463.439999999995</v>
      </c>
      <c r="D108" s="8"/>
      <c r="E108" s="7"/>
    </row>
    <row r="109" spans="1:5" ht="30">
      <c r="A109" s="14" t="s">
        <v>9</v>
      </c>
      <c r="B109" s="10">
        <f>C109/1.18</f>
        <v>4067.7966101694919</v>
      </c>
      <c r="C109" s="29">
        <f>E109*5*12</f>
        <v>4800</v>
      </c>
      <c r="D109" s="15" t="s">
        <v>8</v>
      </c>
      <c r="E109" s="11">
        <v>80</v>
      </c>
    </row>
    <row r="110" spans="1:5">
      <c r="A110" s="14" t="s">
        <v>151</v>
      </c>
      <c r="B110" s="10"/>
      <c r="C110" s="29">
        <f>[1]Лист2!$G$567</f>
        <v>40663.439999999995</v>
      </c>
      <c r="D110" s="15"/>
      <c r="E110" s="11"/>
    </row>
    <row r="111" spans="1:5">
      <c r="A111" s="5" t="s">
        <v>48</v>
      </c>
      <c r="B111" s="16" t="e">
        <f>B13+B16+B19+B31+B47+B87+B88+B89+B90+B91+B94+B97+B99+B108</f>
        <v>#REF!</v>
      </c>
      <c r="C111" s="26">
        <f>C13+C16+C19+C23+C32+C47+C87+C88+C89+C90+C91+C94+C97+C99+C108</f>
        <v>883467.54999999981</v>
      </c>
      <c r="D111" s="17"/>
      <c r="E111" s="7"/>
    </row>
    <row r="112" spans="1:5">
      <c r="A112" s="5" t="s">
        <v>49</v>
      </c>
      <c r="B112" s="18"/>
      <c r="C112" s="26">
        <f>C111*1.18</f>
        <v>1042491.7089999997</v>
      </c>
      <c r="D112" s="8"/>
      <c r="E112" s="7"/>
    </row>
    <row r="113" spans="1:5">
      <c r="A113" s="5" t="s">
        <v>148</v>
      </c>
      <c r="B113" s="18"/>
      <c r="C113" s="26">
        <f>C4+C5+C8-C112</f>
        <v>-467425.24899999972</v>
      </c>
      <c r="D113" s="8"/>
      <c r="E113" s="7"/>
    </row>
    <row r="114" spans="1:5" ht="28.5">
      <c r="A114" s="9" t="s">
        <v>149</v>
      </c>
      <c r="B114" s="18"/>
      <c r="C114" s="26">
        <f>C113+C7</f>
        <v>-511015.95899999968</v>
      </c>
      <c r="D114" s="43"/>
      <c r="E114" s="55"/>
    </row>
  </sheetData>
  <mergeCells count="3">
    <mergeCell ref="A1:E1"/>
    <mergeCell ref="A12:E12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2018-02-28T03:37:10Z</cp:lastPrinted>
  <dcterms:created xsi:type="dcterms:W3CDTF">2016-03-18T02:51:51Z</dcterms:created>
  <dcterms:modified xsi:type="dcterms:W3CDTF">2018-03-22T06:06:53Z</dcterms:modified>
</cp:coreProperties>
</file>