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30" windowWidth="15855" windowHeight="10680"/>
  </bookViews>
  <sheets>
    <sheet name="Лист1" sheetId="1" r:id="rId1"/>
    <sheet name="Лист1 (2)" sheetId="4" r:id="rId2"/>
    <sheet name="Лист2" sheetId="2" r:id="rId3"/>
    <sheet name="Лист3" sheetId="3" r:id="rId4"/>
  </sheets>
  <definedNames>
    <definedName name="_xlnm.Print_Area" localSheetId="0">Лист1!$A$1:$E$49</definedName>
  </definedNames>
  <calcPr calcId="124519"/>
</workbook>
</file>

<file path=xl/calcChain.xml><?xml version="1.0" encoding="utf-8"?>
<calcChain xmlns="http://schemas.openxmlformats.org/spreadsheetml/2006/main">
  <c r="C49" i="1"/>
  <c r="C48"/>
  <c r="C47"/>
  <c r="C11"/>
  <c r="C8"/>
  <c r="C40"/>
  <c r="C13"/>
  <c r="C16"/>
  <c r="C19"/>
  <c r="C23"/>
  <c r="C26"/>
  <c r="B45"/>
  <c r="C7" i="4"/>
  <c r="E7"/>
  <c r="C9"/>
  <c r="E9"/>
  <c r="C11"/>
  <c r="E11"/>
  <c r="C13"/>
  <c r="E13"/>
  <c r="C15"/>
  <c r="E15"/>
  <c r="C17"/>
  <c r="E17"/>
  <c r="C19"/>
  <c r="E19"/>
  <c r="C21"/>
  <c r="E21"/>
  <c r="C23"/>
  <c r="E23"/>
  <c r="C25"/>
  <c r="E25"/>
  <c r="C27"/>
  <c r="E27"/>
  <c r="C29"/>
  <c r="E29"/>
  <c r="C31"/>
  <c r="E31"/>
  <c r="C33"/>
  <c r="E33"/>
  <c r="C35"/>
  <c r="E35"/>
  <c r="C37"/>
  <c r="E37"/>
  <c r="C39"/>
  <c r="E39"/>
  <c r="C41"/>
  <c r="E41"/>
  <c r="C42"/>
  <c r="E42"/>
  <c r="C9" i="1"/>
  <c r="C36" l="1"/>
  <c r="C46"/>
  <c r="B26" l="1"/>
  <c r="B40"/>
  <c r="B34"/>
  <c r="B32"/>
  <c r="B31" l="1"/>
  <c r="B39"/>
  <c r="B36"/>
  <c r="B35"/>
  <c r="B33"/>
  <c r="B19"/>
  <c r="B16"/>
  <c r="B13"/>
  <c r="B46" l="1"/>
</calcChain>
</file>

<file path=xl/sharedStrings.xml><?xml version="1.0" encoding="utf-8"?>
<sst xmlns="http://schemas.openxmlformats.org/spreadsheetml/2006/main" count="171" uniqueCount="94">
  <si>
    <t>Годовая фактическая стоимость работ (услуг)</t>
  </si>
  <si>
    <t>Ед.изм.</t>
  </si>
  <si>
    <t>Количество работ (ед.)</t>
  </si>
  <si>
    <t>Наименование работ (услуг)</t>
  </si>
  <si>
    <t>сантехника</t>
  </si>
  <si>
    <t>м2</t>
  </si>
  <si>
    <t>шт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</si>
  <si>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</si>
  <si>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Доходы от нежилых помещений и провайдеров:</t>
  </si>
  <si>
    <t>Провайдеры:</t>
  </si>
  <si>
    <t>Расходы по дому:</t>
  </si>
  <si>
    <t>1.Работы (услуги) по управлению многоквартирным домом</t>
  </si>
  <si>
    <t>2.Работы по содержанию помещений, входящих в состав общего имущества в многоквартирном доме</t>
  </si>
  <si>
    <t>3.Работы по обеспечению вывоза твердых бытовых отходов</t>
  </si>
  <si>
    <t>Чел.</t>
  </si>
  <si>
    <t>4.Коммунальные услуги по содержанию помещений, входящих в состав общего имущества в многоквартирном доме</t>
  </si>
  <si>
    <t>5.Работы по содержанию и ремонту конструктивных элементов (несущих конструкций и ненесущих конструкций) многоквартирных домов</t>
  </si>
  <si>
    <t>6.Работы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</si>
  <si>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7.Работы по содержанию и ремонту мусоропроводов в многоквартирном доме</t>
  </si>
  <si>
    <t>8.Работы по содержанию и ремонту лифта (лифтов) в многоквартирном доме</t>
  </si>
  <si>
    <t>9.Работы по обеспечению требований пожарной безопасности</t>
  </si>
  <si>
    <t>10.Работы по содержанию и ремонту систем дымоудаления и вентиляции</t>
  </si>
  <si>
    <t>11.Работы по содержанию и ремонту систем внутридомового газового оборудования</t>
  </si>
  <si>
    <t>12.Обеспечение устранения аварий на внутридомовых инженерных системах в многоквартирном доме</t>
  </si>
  <si>
    <t>13.Проведение дератизации и дезинсекции помещений, входящих в состав общего имущества в многоквартирном доме</t>
  </si>
  <si>
    <t>14.Работы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</si>
  <si>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15.Прочая работа (услуга)</t>
  </si>
  <si>
    <r>
      <rPr>
        <b/>
        <sz val="12"/>
        <color theme="1"/>
        <rFont val="Times New Roman"/>
        <family val="1"/>
        <charset val="204"/>
      </rPr>
      <t>период:</t>
    </r>
    <r>
      <rPr>
        <sz val="12"/>
        <color theme="1"/>
        <rFont val="Times New Roman"/>
        <family val="1"/>
        <charset val="204"/>
      </rPr>
      <t xml:space="preserve"> 01.01.2016-31.12.2016</t>
    </r>
  </si>
  <si>
    <t xml:space="preserve">Годовая фактическая стоимость работ (услуг) </t>
  </si>
  <si>
    <t>Подключение системы отопления</t>
  </si>
  <si>
    <t>Адрес: ул. Ингодинская, д. 21</t>
  </si>
  <si>
    <t>дом</t>
  </si>
  <si>
    <t>замена эл. лампочки накаливания</t>
  </si>
  <si>
    <t>Общий итог</t>
  </si>
  <si>
    <t>отключение отопления Итог</t>
  </si>
  <si>
    <t>1 дом</t>
  </si>
  <si>
    <t>отключение отопления</t>
  </si>
  <si>
    <t>осмотр подвала Итог</t>
  </si>
  <si>
    <t>раз</t>
  </si>
  <si>
    <t>осмотр подвала</t>
  </si>
  <si>
    <t>осмотр кровли ж/ дома с выполнением мелкого ремонта Итог</t>
  </si>
  <si>
    <t>осмотр кровли ж/ дома с выполнением мелкого ремонт</t>
  </si>
  <si>
    <t>осмотр кровли ж/ дома с выполнением мелкого ремонта</t>
  </si>
  <si>
    <t>замена эл. лампочки накаливания Итог</t>
  </si>
  <si>
    <t>Управлением жил. фонд 1,2 кв. 2018 г. 0,6;0,8;0,85;0,9;1 Итог</t>
  </si>
  <si>
    <t>Управлением жил. фонд 1,2 кв. 2018 г. 0,6;0,8;0,85</t>
  </si>
  <si>
    <t>Управлением жил. фонд 1,2 кв. 2018 г. 0,6;0,8;0,85;0,9;1</t>
  </si>
  <si>
    <t>Управление жилым фондом 3,4 кв. 2018 г. 0,6;0,8;0,85;0,9;1 Итог</t>
  </si>
  <si>
    <t>Управление жилым фондом 3,4 кв. 2018 г. 0,6;0,8;0,</t>
  </si>
  <si>
    <t>Управление жилым фондом 3,4 кв. 2018 г. 0,6;0,8;0,85;0,9;1</t>
  </si>
  <si>
    <t>Уборка придомовой территории 3,4 кв.2018 г. К=0,6 Итог</t>
  </si>
  <si>
    <t>Уборка придомовой территории 3,4 кв.2018 г. К=0,6</t>
  </si>
  <si>
    <t>Уборка придомовой территории 1,2 кв. 2018 г. коэф. 06 Итог</t>
  </si>
  <si>
    <t>Уборка придомовой территории 1,2 кв. 2018 г. коэф.</t>
  </si>
  <si>
    <t>Уборка придомовой территории 1,2 кв. 2018 г. коэф. 06</t>
  </si>
  <si>
    <t>Уборка МОП 3,4 кв. 2018 г.К=0,6 Итог</t>
  </si>
  <si>
    <t>Уборка МОП 3,4 кв. 2018 г.К=0,6</t>
  </si>
  <si>
    <t>Уборка МОП 1,2 кв. 2018 г. коэф. 0,6 Итог</t>
  </si>
  <si>
    <t>Уборка МОП 1,2 кв. 2018 г. коэф. 0,6</t>
  </si>
  <si>
    <t>Содержание ДРС 3,4 кв. 2018 г. к= 0,6 Итог</t>
  </si>
  <si>
    <t>Содержание ДРС 3,4 кв. 2018 г. к= 0,6</t>
  </si>
  <si>
    <t>Содержание ДРС 1,2 кв. 2018 г. коэф. 0,6 Итог</t>
  </si>
  <si>
    <t>Содержание ДРС 1,2 кв. 2018 г. коэф. 0,6</t>
  </si>
  <si>
    <t>Подключение системы отопления Итог</t>
  </si>
  <si>
    <t>Орг-ция мест накоп.ртуть содерж-х ламп 3,4 кв.2018 г.К=0,6;0 Итог</t>
  </si>
  <si>
    <t>Орг-ция мест накоп.ртуть содерж-х ламп 3,4 кв.2018</t>
  </si>
  <si>
    <t>Орг-ция мест накоп.ртуть содерж-х ламп 3,4 кв.2018 г.К=0,6;0</t>
  </si>
  <si>
    <t>Орг-ция мест накоп. ртуть содержащих ламп 1,2 кв. 2018 г. к= Итог</t>
  </si>
  <si>
    <t>Орг-ция мест накоп. ртуть содержащих ламп 1,2 кв.</t>
  </si>
  <si>
    <t>Орг-ция мест накоп. ртуть содержащих ламп 1,2 кв. 2018 г. к=</t>
  </si>
  <si>
    <t>Закрытие и открытие стояков Итог</t>
  </si>
  <si>
    <t>1 стояк</t>
  </si>
  <si>
    <t>Закрытие и открытие стояков</t>
  </si>
  <si>
    <t>Вывоз ТКО 3,4 кв. 2018г. К=0,6;0,8;0,85;0,9;1 Итог</t>
  </si>
  <si>
    <t>Вывоз ТКО 3,4 кв. 2018г. К=0,6;0,8;0,85;0,9;1</t>
  </si>
  <si>
    <t>Вывоз ТКО 1,2 кв. 2018 г. коэф. 0,6;0,8;0,85;0,9;1 Итог</t>
  </si>
  <si>
    <t>Вывоз ТКО 1,2 кв. 2018 г. коэф. 0,6;0,8;0,85;0,9;1</t>
  </si>
  <si>
    <t>Кол-во</t>
  </si>
  <si>
    <t>Ед.изм</t>
  </si>
  <si>
    <t>Сумма</t>
  </si>
  <si>
    <t>Наименование работ</t>
  </si>
  <si>
    <t xml:space="preserve">По адресу ИНГОДИНСКАЯ ул. д.21                                         </t>
  </si>
  <si>
    <t xml:space="preserve">Накопительная по работам за период c  01.01.2018 по  31.12.2018 г.                                                                                   </t>
  </si>
  <si>
    <t>период: 01.01.2018-31.12.2018</t>
  </si>
  <si>
    <t>Сальдо начальное на 01.01.2018 г.</t>
  </si>
  <si>
    <t>Всего начислено за период с 01.01.2018 г. по 31.12.2018 г.</t>
  </si>
  <si>
    <t>Всего оплачено за период с 01.01.2018 г. по 31.12.2018 г.</t>
  </si>
  <si>
    <t>Всего доходов по дому за 2018 г.</t>
  </si>
  <si>
    <t>Всего расходов по дому за 2018 г.</t>
  </si>
  <si>
    <t>Всего расходов по дому с НДС за 2018 г.</t>
  </si>
  <si>
    <t>Конечное сальдо по дому на 31.12.2018 г.</t>
  </si>
  <si>
    <t>Доходы по дому:</t>
  </si>
  <si>
    <t>Конечное сальдо с учетом дебиторской задолженности (переплаты) на 31.12.2018 г.</t>
  </si>
  <si>
    <t>Дебиторская задолженность (переплата )на 31.12.2018 г.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</si>
</sst>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0&quot;р.&quot;"/>
  </numFmts>
  <fonts count="14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8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 applyFill="1"/>
    <xf numFmtId="164" fontId="2" fillId="0" borderId="0" xfId="0" applyNumberFormat="1" applyFont="1" applyFill="1" applyAlignment="1">
      <alignment horizontal="center" vertical="center"/>
    </xf>
    <xf numFmtId="43" fontId="2" fillId="0" borderId="0" xfId="3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164" fontId="2" fillId="0" borderId="2" xfId="0" applyNumberFormat="1" applyFont="1" applyFill="1" applyBorder="1" applyAlignment="1">
      <alignment horizontal="center" vertical="center"/>
    </xf>
    <xf numFmtId="43" fontId="2" fillId="0" borderId="2" xfId="3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164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43" fontId="2" fillId="0" borderId="2" xfId="3" applyFont="1" applyFill="1" applyBorder="1" applyAlignment="1">
      <alignment horizontal="center" vertical="center" wrapText="1"/>
    </xf>
    <xf numFmtId="0" fontId="4" fillId="0" borderId="0" xfId="0" applyFont="1" applyFill="1"/>
    <xf numFmtId="164" fontId="4" fillId="0" borderId="2" xfId="3" applyNumberFormat="1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2" xfId="0" applyFont="1" applyFill="1" applyBorder="1"/>
    <xf numFmtId="0" fontId="2" fillId="0" borderId="2" xfId="0" applyFont="1" applyFill="1" applyBorder="1" applyAlignment="1">
      <alignment horizontal="center"/>
    </xf>
    <xf numFmtId="0" fontId="8" fillId="0" borderId="0" xfId="0" applyFont="1" applyFill="1"/>
    <xf numFmtId="0" fontId="9" fillId="0" borderId="0" xfId="0" applyFont="1" applyFill="1" applyAlignment="1">
      <alignment horizontal="left" vertical="center"/>
    </xf>
    <xf numFmtId="164" fontId="8" fillId="0" borderId="0" xfId="0" applyNumberFormat="1" applyFont="1" applyFill="1" applyAlignment="1">
      <alignment horizontal="center" vertical="center"/>
    </xf>
    <xf numFmtId="43" fontId="8" fillId="0" borderId="0" xfId="3" applyFont="1" applyFill="1" applyAlignment="1">
      <alignment horizontal="center" vertical="center"/>
    </xf>
    <xf numFmtId="43" fontId="4" fillId="0" borderId="2" xfId="3" applyFont="1" applyFill="1" applyBorder="1" applyAlignment="1">
      <alignment vertical="center"/>
    </xf>
    <xf numFmtId="43" fontId="4" fillId="0" borderId="2" xfId="3" applyFont="1" applyFill="1" applyBorder="1" applyAlignment="1"/>
    <xf numFmtId="43" fontId="2" fillId="0" borderId="0" xfId="3" applyFont="1" applyFill="1" applyAlignment="1">
      <alignment vertical="center"/>
    </xf>
    <xf numFmtId="0" fontId="10" fillId="0" borderId="2" xfId="1" applyFont="1" applyFill="1" applyBorder="1" applyAlignment="1">
      <alignment horizontal="left" vertical="center"/>
    </xf>
    <xf numFmtId="164" fontId="10" fillId="0" borderId="2" xfId="1" applyNumberFormat="1" applyFont="1" applyFill="1" applyBorder="1" applyAlignment="1">
      <alignment horizontal="center" vertical="center" wrapText="1"/>
    </xf>
    <xf numFmtId="43" fontId="10" fillId="0" borderId="2" xfId="3" applyFont="1" applyFill="1" applyBorder="1" applyAlignment="1">
      <alignment vertical="center" wrapText="1"/>
    </xf>
    <xf numFmtId="0" fontId="11" fillId="0" borderId="2" xfId="2" applyFont="1" applyFill="1" applyBorder="1" applyAlignment="1" applyProtection="1">
      <alignment horizontal="center" vertical="center"/>
    </xf>
    <xf numFmtId="43" fontId="10" fillId="0" borderId="2" xfId="3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/>
    </xf>
    <xf numFmtId="164" fontId="12" fillId="0" borderId="2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43" fontId="12" fillId="0" borderId="2" xfId="3" applyFont="1" applyFill="1" applyBorder="1" applyAlignment="1">
      <alignment horizontal="center" vertical="center"/>
    </xf>
    <xf numFmtId="43" fontId="10" fillId="0" borderId="2" xfId="3" applyFont="1" applyFill="1" applyBorder="1" applyAlignment="1">
      <alignment vertical="center"/>
    </xf>
    <xf numFmtId="43" fontId="12" fillId="0" borderId="2" xfId="3" applyFont="1" applyFill="1" applyBorder="1" applyAlignment="1">
      <alignment vertical="center" wrapText="1"/>
    </xf>
    <xf numFmtId="43" fontId="4" fillId="0" borderId="2" xfId="3" applyFont="1" applyFill="1" applyBorder="1" applyAlignment="1">
      <alignment horizontal="center" vertical="center"/>
    </xf>
    <xf numFmtId="0" fontId="0" fillId="0" borderId="4" xfId="0" applyFill="1" applyBorder="1"/>
    <xf numFmtId="0" fontId="13" fillId="0" borderId="4" xfId="0" applyFont="1" applyFill="1" applyBorder="1"/>
    <xf numFmtId="0" fontId="13" fillId="0" borderId="4" xfId="0" applyNumberFormat="1" applyFont="1" applyFill="1" applyBorder="1"/>
    <xf numFmtId="0" fontId="13" fillId="0" borderId="4" xfId="0" applyFont="1" applyFill="1" applyBorder="1" applyAlignment="1">
      <alignment horizontal="center" vertical="center" wrapText="1"/>
    </xf>
    <xf numFmtId="0" fontId="0" fillId="3" borderId="4" xfId="0" applyFill="1" applyBorder="1"/>
    <xf numFmtId="0" fontId="0" fillId="3" borderId="0" xfId="0" applyFill="1"/>
    <xf numFmtId="0" fontId="4" fillId="0" borderId="2" xfId="0" applyFont="1" applyFill="1" applyBorder="1" applyAlignment="1">
      <alignment horizontal="center" vertical="center"/>
    </xf>
    <xf numFmtId="0" fontId="0" fillId="0" borderId="0" xfId="0" applyFill="1"/>
    <xf numFmtId="0" fontId="12" fillId="0" borderId="2" xfId="1" applyFont="1" applyFill="1" applyBorder="1" applyAlignment="1">
      <alignment horizontal="left" vertical="center"/>
    </xf>
    <xf numFmtId="164" fontId="12" fillId="0" borderId="2" xfId="1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43" fontId="8" fillId="0" borderId="3" xfId="3" applyFont="1" applyFill="1" applyBorder="1" applyAlignment="1">
      <alignment horizontal="center" vertical="center"/>
    </xf>
    <xf numFmtId="0" fontId="10" fillId="0" borderId="5" xfId="1" applyFont="1" applyFill="1" applyBorder="1" applyAlignment="1">
      <alignment horizontal="center" vertical="center"/>
    </xf>
    <xf numFmtId="0" fontId="10" fillId="0" borderId="6" xfId="1" applyFont="1" applyFill="1" applyBorder="1" applyAlignment="1">
      <alignment horizontal="center" vertical="center"/>
    </xf>
    <xf numFmtId="0" fontId="10" fillId="0" borderId="7" xfId="1" applyFont="1" applyFill="1" applyBorder="1" applyAlignment="1">
      <alignment horizontal="center" vertical="center"/>
    </xf>
  </cellXfs>
  <cellStyles count="4">
    <cellStyle name="Вывод" xfId="1" builtinId="21"/>
    <cellStyle name="Гиперссылка" xfId="2" builtinId="8"/>
    <cellStyle name="Обычный" xfId="0" builtinId="0"/>
    <cellStyle name="Финансовый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workbookViewId="0">
      <selection activeCell="A8" sqref="A8"/>
    </sheetView>
  </sheetViews>
  <sheetFormatPr defaultRowHeight="15" outlineLevelRow="2"/>
  <cols>
    <col min="1" max="1" width="64.7109375" style="17" customWidth="1"/>
    <col min="2" max="2" width="15.5703125" style="2" hidden="1" customWidth="1"/>
    <col min="3" max="3" width="20.42578125" style="26" customWidth="1"/>
    <col min="4" max="4" width="12.140625" style="4" customWidth="1"/>
    <col min="5" max="5" width="26.28515625" style="3" customWidth="1"/>
    <col min="6" max="6" width="0" style="1" hidden="1" customWidth="1"/>
    <col min="7" max="16384" width="9.140625" style="1"/>
  </cols>
  <sheetData>
    <row r="1" spans="1:5" s="20" customFormat="1" ht="66.75" customHeight="1">
      <c r="A1" s="49" t="s">
        <v>7</v>
      </c>
      <c r="B1" s="49"/>
      <c r="C1" s="49"/>
      <c r="D1" s="49"/>
      <c r="E1" s="49"/>
    </row>
    <row r="2" spans="1:5" s="20" customFormat="1" ht="15.75">
      <c r="A2" s="21" t="s">
        <v>30</v>
      </c>
      <c r="B2" s="22" t="s">
        <v>27</v>
      </c>
      <c r="C2" s="51" t="s">
        <v>83</v>
      </c>
      <c r="D2" s="51"/>
      <c r="E2" s="23"/>
    </row>
    <row r="3" spans="1:5" ht="57">
      <c r="A3" s="27" t="s">
        <v>3</v>
      </c>
      <c r="B3" s="28" t="s">
        <v>0</v>
      </c>
      <c r="C3" s="29" t="s">
        <v>28</v>
      </c>
      <c r="D3" s="30" t="s">
        <v>1</v>
      </c>
      <c r="E3" s="31" t="s">
        <v>2</v>
      </c>
    </row>
    <row r="4" spans="1:5">
      <c r="A4" s="27" t="s">
        <v>84</v>
      </c>
      <c r="B4" s="28"/>
      <c r="C4" s="29">
        <v>-34546.963399999993</v>
      </c>
      <c r="D4" s="30"/>
      <c r="E4" s="31"/>
    </row>
    <row r="5" spans="1:5">
      <c r="A5" s="52" t="s">
        <v>91</v>
      </c>
      <c r="B5" s="53"/>
      <c r="C5" s="53"/>
      <c r="D5" s="53"/>
      <c r="E5" s="54"/>
    </row>
    <row r="6" spans="1:5">
      <c r="A6" s="27" t="s">
        <v>85</v>
      </c>
      <c r="B6" s="28"/>
      <c r="C6" s="29">
        <v>156828.99</v>
      </c>
      <c r="D6" s="30"/>
      <c r="E6" s="31"/>
    </row>
    <row r="7" spans="1:5">
      <c r="A7" s="27" t="s">
        <v>86</v>
      </c>
      <c r="B7" s="28"/>
      <c r="C7" s="29">
        <v>106667.42</v>
      </c>
      <c r="D7" s="30"/>
      <c r="E7" s="31"/>
    </row>
    <row r="8" spans="1:5">
      <c r="A8" s="27" t="s">
        <v>93</v>
      </c>
      <c r="B8" s="28"/>
      <c r="C8" s="29">
        <f>C7-C6</f>
        <v>-50161.569999999992</v>
      </c>
      <c r="D8" s="30"/>
      <c r="E8" s="31"/>
    </row>
    <row r="9" spans="1:5">
      <c r="A9" s="27" t="s">
        <v>8</v>
      </c>
      <c r="B9" s="28"/>
      <c r="C9" s="29">
        <f>C10</f>
        <v>0</v>
      </c>
      <c r="D9" s="30"/>
      <c r="E9" s="31"/>
    </row>
    <row r="10" spans="1:5">
      <c r="A10" s="47" t="s">
        <v>9</v>
      </c>
      <c r="B10" s="48"/>
      <c r="C10" s="37">
        <v>0</v>
      </c>
      <c r="D10" s="30"/>
      <c r="E10" s="35"/>
    </row>
    <row r="11" spans="1:5">
      <c r="A11" s="32" t="s">
        <v>87</v>
      </c>
      <c r="B11" s="33"/>
      <c r="C11" s="36">
        <f>C6+C9</f>
        <v>156828.99</v>
      </c>
      <c r="D11" s="34"/>
      <c r="E11" s="35"/>
    </row>
    <row r="12" spans="1:5">
      <c r="A12" s="50" t="s">
        <v>10</v>
      </c>
      <c r="B12" s="50"/>
      <c r="C12" s="50"/>
      <c r="D12" s="50"/>
      <c r="E12" s="50"/>
    </row>
    <row r="13" spans="1:5" ht="15.75" thickBot="1">
      <c r="A13" s="9" t="s">
        <v>11</v>
      </c>
      <c r="B13" s="6" t="e">
        <f>#REF!</f>
        <v>#REF!</v>
      </c>
      <c r="C13" s="24">
        <f>C14+C15</f>
        <v>30880.87</v>
      </c>
      <c r="D13" s="8"/>
      <c r="E13" s="7"/>
    </row>
    <row r="14" spans="1:5" s="46" customFormat="1" ht="15.75" outlineLevel="2" thickBot="1">
      <c r="A14" s="39" t="s">
        <v>49</v>
      </c>
      <c r="B14" s="39" t="s">
        <v>48</v>
      </c>
      <c r="C14" s="39">
        <v>15984.41</v>
      </c>
      <c r="D14" s="39" t="s">
        <v>5</v>
      </c>
      <c r="E14" s="39">
        <v>4184.3999999999996</v>
      </c>
    </row>
    <row r="15" spans="1:5" s="46" customFormat="1" ht="15.75" outlineLevel="2" thickBot="1">
      <c r="A15" s="39" t="s">
        <v>46</v>
      </c>
      <c r="B15" s="39" t="s">
        <v>45</v>
      </c>
      <c r="C15" s="39">
        <v>14896.46</v>
      </c>
      <c r="D15" s="39" t="s">
        <v>5</v>
      </c>
      <c r="E15" s="39">
        <v>4184.3999999999996</v>
      </c>
    </row>
    <row r="16" spans="1:5" ht="29.25" thickBot="1">
      <c r="A16" s="9" t="s">
        <v>12</v>
      </c>
      <c r="B16" s="6" t="str">
        <f>B18</f>
        <v>Уборка МОП 3,4 кв. 2018 г.К=0,6</v>
      </c>
      <c r="C16" s="24">
        <f>C18+C17</f>
        <v>9917.0400000000009</v>
      </c>
      <c r="D16" s="8"/>
      <c r="E16" s="7"/>
    </row>
    <row r="17" spans="1:6" s="46" customFormat="1" ht="15.75" outlineLevel="2" thickBot="1">
      <c r="A17" s="39" t="s">
        <v>58</v>
      </c>
      <c r="B17" s="39" t="s">
        <v>58</v>
      </c>
      <c r="C17" s="39">
        <v>4477.32</v>
      </c>
      <c r="D17" s="39" t="s">
        <v>5</v>
      </c>
      <c r="E17" s="39">
        <v>4184.3999999999996</v>
      </c>
    </row>
    <row r="18" spans="1:6" s="46" customFormat="1" ht="15.75" outlineLevel="2" thickBot="1">
      <c r="A18" s="39" t="s">
        <v>56</v>
      </c>
      <c r="B18" s="39" t="s">
        <v>56</v>
      </c>
      <c r="C18" s="39">
        <v>5439.72</v>
      </c>
      <c r="D18" s="39" t="s">
        <v>5</v>
      </c>
      <c r="E18" s="39">
        <v>4184.3999999999996</v>
      </c>
    </row>
    <row r="19" spans="1:6" ht="15.75" thickBot="1">
      <c r="A19" s="9" t="s">
        <v>13</v>
      </c>
      <c r="B19" s="10" t="e">
        <f>B20+B21</f>
        <v>#VALUE!</v>
      </c>
      <c r="C19" s="24">
        <f>C20+C21</f>
        <v>15494.4</v>
      </c>
      <c r="D19" s="11"/>
      <c r="E19" s="12"/>
    </row>
    <row r="20" spans="1:6" s="46" customFormat="1" ht="15.75" outlineLevel="2" thickBot="1">
      <c r="A20" s="39" t="s">
        <v>76</v>
      </c>
      <c r="B20" s="39" t="s">
        <v>76</v>
      </c>
      <c r="C20" s="39">
        <v>7747.2</v>
      </c>
      <c r="D20" s="39" t="s">
        <v>14</v>
      </c>
      <c r="E20" s="39">
        <v>144</v>
      </c>
    </row>
    <row r="21" spans="1:6" s="46" customFormat="1" ht="15.75" outlineLevel="2" thickBot="1">
      <c r="A21" s="39" t="s">
        <v>74</v>
      </c>
      <c r="B21" s="39" t="s">
        <v>74</v>
      </c>
      <c r="C21" s="39">
        <v>7747.2</v>
      </c>
      <c r="D21" s="39" t="s">
        <v>14</v>
      </c>
      <c r="E21" s="39">
        <v>144</v>
      </c>
    </row>
    <row r="22" spans="1:6" ht="42.75">
      <c r="A22" s="9" t="s">
        <v>15</v>
      </c>
      <c r="B22" s="6"/>
      <c r="C22" s="24">
        <v>0</v>
      </c>
      <c r="D22" s="8"/>
      <c r="E22" s="7"/>
    </row>
    <row r="23" spans="1:6" ht="43.5" outlineLevel="1" thickBot="1">
      <c r="A23" s="9" t="s">
        <v>16</v>
      </c>
      <c r="B23" s="18"/>
      <c r="C23" s="25">
        <f>C24+C25</f>
        <v>1148.03</v>
      </c>
      <c r="D23" s="19"/>
      <c r="E23" s="19"/>
    </row>
    <row r="24" spans="1:6" s="46" customFormat="1" ht="15.75" outlineLevel="2" thickBot="1">
      <c r="A24" s="39" t="s">
        <v>32</v>
      </c>
      <c r="B24" s="39" t="s">
        <v>32</v>
      </c>
      <c r="C24" s="39">
        <v>260.79000000000002</v>
      </c>
      <c r="D24" s="39" t="s">
        <v>6</v>
      </c>
      <c r="E24" s="39">
        <v>3</v>
      </c>
    </row>
    <row r="25" spans="1:6" s="46" customFormat="1" ht="15.75" outlineLevel="2" thickBot="1">
      <c r="A25" s="39" t="s">
        <v>42</v>
      </c>
      <c r="B25" s="39" t="s">
        <v>41</v>
      </c>
      <c r="C25" s="39">
        <v>887.24</v>
      </c>
      <c r="D25" s="39" t="s">
        <v>31</v>
      </c>
      <c r="E25" s="39">
        <v>1</v>
      </c>
    </row>
    <row r="26" spans="1:6" ht="43.5" thickBot="1">
      <c r="A26" s="9" t="s">
        <v>17</v>
      </c>
      <c r="B26" s="6">
        <f>SUM(B27:B30)</f>
        <v>0</v>
      </c>
      <c r="C26" s="24">
        <f>SUM(C27:C30)</f>
        <v>2301.23</v>
      </c>
      <c r="D26" s="8"/>
      <c r="E26" s="7"/>
      <c r="F26" s="13" t="s">
        <v>4</v>
      </c>
    </row>
    <row r="27" spans="1:6" s="46" customFormat="1" ht="15.75" outlineLevel="2" thickBot="1">
      <c r="A27" s="39" t="s">
        <v>72</v>
      </c>
      <c r="B27" s="39" t="s">
        <v>72</v>
      </c>
      <c r="C27" s="39">
        <v>809.36</v>
      </c>
      <c r="D27" s="39" t="s">
        <v>71</v>
      </c>
      <c r="E27" s="39">
        <v>1</v>
      </c>
    </row>
    <row r="28" spans="1:6" s="46" customFormat="1" ht="15.75" outlineLevel="2" thickBot="1">
      <c r="A28" s="39" t="s">
        <v>29</v>
      </c>
      <c r="B28" s="39" t="s">
        <v>29</v>
      </c>
      <c r="C28" s="39">
        <v>289.19</v>
      </c>
      <c r="D28" s="39" t="s">
        <v>6</v>
      </c>
      <c r="E28" s="39">
        <v>1</v>
      </c>
    </row>
    <row r="29" spans="1:6" s="46" customFormat="1" ht="15.75" outlineLevel="2" thickBot="1">
      <c r="A29" s="39" t="s">
        <v>39</v>
      </c>
      <c r="B29" s="39" t="s">
        <v>39</v>
      </c>
      <c r="C29" s="39">
        <v>270.14</v>
      </c>
      <c r="D29" s="39" t="s">
        <v>38</v>
      </c>
      <c r="E29" s="39">
        <v>1</v>
      </c>
    </row>
    <row r="30" spans="1:6" s="46" customFormat="1" ht="15.75" outlineLevel="2" thickBot="1">
      <c r="A30" s="39" t="s">
        <v>36</v>
      </c>
      <c r="B30" s="39" t="s">
        <v>36</v>
      </c>
      <c r="C30" s="39">
        <v>932.54</v>
      </c>
      <c r="D30" s="39" t="s">
        <v>35</v>
      </c>
      <c r="E30" s="39">
        <v>1</v>
      </c>
    </row>
    <row r="31" spans="1:6" ht="28.5">
      <c r="A31" s="9" t="s">
        <v>18</v>
      </c>
      <c r="B31" s="6" t="e">
        <f>#REF!+#REF!</f>
        <v>#REF!</v>
      </c>
      <c r="C31" s="24">
        <v>0</v>
      </c>
      <c r="D31" s="8"/>
      <c r="E31" s="7"/>
    </row>
    <row r="32" spans="1:6" ht="28.5">
      <c r="A32" s="9" t="s">
        <v>19</v>
      </c>
      <c r="B32" s="6" t="e">
        <f>SUM(#REF!)</f>
        <v>#REF!</v>
      </c>
      <c r="C32" s="24">
        <v>0</v>
      </c>
      <c r="D32" s="8"/>
      <c r="E32" s="7"/>
    </row>
    <row r="33" spans="1:5" ht="28.5">
      <c r="A33" s="9" t="s">
        <v>20</v>
      </c>
      <c r="B33" s="6" t="e">
        <f>#REF!</f>
        <v>#REF!</v>
      </c>
      <c r="C33" s="24">
        <v>0</v>
      </c>
      <c r="D33" s="8"/>
      <c r="E33" s="7"/>
    </row>
    <row r="34" spans="1:5" ht="28.5">
      <c r="A34" s="9" t="s">
        <v>21</v>
      </c>
      <c r="B34" s="6" t="e">
        <f>#REF!+#REF!</f>
        <v>#REF!</v>
      </c>
      <c r="C34" s="24">
        <v>0</v>
      </c>
      <c r="D34" s="8"/>
      <c r="E34" s="7"/>
    </row>
    <row r="35" spans="1:5" ht="28.5">
      <c r="A35" s="9" t="s">
        <v>22</v>
      </c>
      <c r="B35" s="6" t="e">
        <f>#REF!</f>
        <v>#REF!</v>
      </c>
      <c r="C35" s="24">
        <v>0</v>
      </c>
      <c r="D35" s="8"/>
      <c r="E35" s="7"/>
    </row>
    <row r="36" spans="1:5" ht="29.25" thickBot="1">
      <c r="A36" s="9" t="s">
        <v>23</v>
      </c>
      <c r="B36" s="6" t="e">
        <f>B37+#REF!</f>
        <v>#VALUE!</v>
      </c>
      <c r="C36" s="24">
        <f>C37+C38</f>
        <v>4937.59</v>
      </c>
      <c r="D36" s="8"/>
      <c r="E36" s="7"/>
    </row>
    <row r="37" spans="1:5" s="46" customFormat="1" ht="15.75" outlineLevel="2" thickBot="1">
      <c r="A37" s="39" t="s">
        <v>62</v>
      </c>
      <c r="B37" s="39" t="s">
        <v>62</v>
      </c>
      <c r="C37" s="39">
        <v>1966.67</v>
      </c>
      <c r="D37" s="39" t="s">
        <v>5</v>
      </c>
      <c r="E37" s="39">
        <v>4184.3999999999996</v>
      </c>
    </row>
    <row r="38" spans="1:5" s="46" customFormat="1" ht="15.75" outlineLevel="2" thickBot="1">
      <c r="A38" s="39" t="s">
        <v>60</v>
      </c>
      <c r="B38" s="39" t="s">
        <v>60</v>
      </c>
      <c r="C38" s="39">
        <v>2970.92</v>
      </c>
      <c r="D38" s="39" t="s">
        <v>5</v>
      </c>
      <c r="E38" s="39">
        <v>4184.3999999999996</v>
      </c>
    </row>
    <row r="39" spans="1:5" ht="42.75">
      <c r="A39" s="9" t="s">
        <v>24</v>
      </c>
      <c r="B39" s="6" t="e">
        <f>#REF!</f>
        <v>#REF!</v>
      </c>
      <c r="C39" s="24">
        <v>0</v>
      </c>
      <c r="D39" s="8"/>
      <c r="E39" s="7"/>
    </row>
    <row r="40" spans="1:5" ht="57.75" thickBot="1">
      <c r="A40" s="9" t="s">
        <v>25</v>
      </c>
      <c r="B40" s="6">
        <f>SUM(B41:B41)</f>
        <v>0</v>
      </c>
      <c r="C40" s="24">
        <f>SUM(C41:C44)</f>
        <v>20687.64</v>
      </c>
      <c r="D40" s="8"/>
      <c r="E40" s="7"/>
    </row>
    <row r="41" spans="1:5" s="46" customFormat="1" ht="15.75" outlineLevel="2" thickBot="1">
      <c r="A41" s="39" t="s">
        <v>69</v>
      </c>
      <c r="B41" s="39" t="s">
        <v>68</v>
      </c>
      <c r="C41" s="39">
        <v>71.13</v>
      </c>
      <c r="D41" s="39" t="s">
        <v>5</v>
      </c>
      <c r="E41" s="39">
        <v>4184.3999999999996</v>
      </c>
    </row>
    <row r="42" spans="1:5" s="46" customFormat="1" ht="15.75" outlineLevel="2" thickBot="1">
      <c r="A42" s="39" t="s">
        <v>66</v>
      </c>
      <c r="B42" s="39" t="s">
        <v>65</v>
      </c>
      <c r="C42" s="39">
        <v>71.13</v>
      </c>
      <c r="D42" s="39" t="s">
        <v>5</v>
      </c>
      <c r="E42" s="39">
        <v>4184.3999999999996</v>
      </c>
    </row>
    <row r="43" spans="1:5" s="46" customFormat="1" ht="15.75" outlineLevel="2" thickBot="1">
      <c r="A43" s="39" t="s">
        <v>54</v>
      </c>
      <c r="B43" s="39" t="s">
        <v>53</v>
      </c>
      <c r="C43" s="39">
        <v>10084.379999999999</v>
      </c>
      <c r="D43" s="39" t="s">
        <v>5</v>
      </c>
      <c r="E43" s="39">
        <v>4184.3999999999996</v>
      </c>
    </row>
    <row r="44" spans="1:5" s="46" customFormat="1" ht="15.75" outlineLevel="2" thickBot="1">
      <c r="A44" s="39" t="s">
        <v>51</v>
      </c>
      <c r="B44" s="39" t="s">
        <v>51</v>
      </c>
      <c r="C44" s="39">
        <v>10461</v>
      </c>
      <c r="D44" s="39" t="s">
        <v>5</v>
      </c>
      <c r="E44" s="39">
        <v>4184.3999999999996</v>
      </c>
    </row>
    <row r="45" spans="1:5">
      <c r="A45" s="9" t="s">
        <v>26</v>
      </c>
      <c r="B45" s="6" t="e">
        <f>#REF!</f>
        <v>#REF!</v>
      </c>
      <c r="C45" s="24">
        <v>0</v>
      </c>
      <c r="D45" s="8"/>
      <c r="E45" s="7"/>
    </row>
    <row r="46" spans="1:5">
      <c r="A46" s="5" t="s">
        <v>88</v>
      </c>
      <c r="B46" s="14" t="e">
        <f>B13+B16+B19+#REF!+B26+B31+B32+B33+B34+B35+B36+B39+B40+B45</f>
        <v>#REF!</v>
      </c>
      <c r="C46" s="24">
        <f>C13+C16+C19+C22+C23+C26+C31+C32+C33+C34+C35+C36+C39+C40</f>
        <v>85366.8</v>
      </c>
      <c r="D46" s="15"/>
      <c r="E46" s="7"/>
    </row>
    <row r="47" spans="1:5">
      <c r="A47" s="5" t="s">
        <v>89</v>
      </c>
      <c r="B47" s="16"/>
      <c r="C47" s="24">
        <f>C46*1.18+C45</f>
        <v>100732.82399999999</v>
      </c>
      <c r="D47" s="8"/>
      <c r="E47" s="7"/>
    </row>
    <row r="48" spans="1:5">
      <c r="A48" s="5" t="s">
        <v>90</v>
      </c>
      <c r="B48" s="16"/>
      <c r="C48" s="24">
        <f>C4+C6+C9-C47</f>
        <v>21549.202600000004</v>
      </c>
      <c r="D48" s="8"/>
      <c r="E48" s="7"/>
    </row>
    <row r="49" spans="1:5" ht="28.5">
      <c r="A49" s="9" t="s">
        <v>92</v>
      </c>
      <c r="B49" s="16"/>
      <c r="C49" s="24">
        <f>C48+C8</f>
        <v>-28612.367399999988</v>
      </c>
      <c r="D49" s="45"/>
      <c r="E49" s="38"/>
    </row>
  </sheetData>
  <mergeCells count="4">
    <mergeCell ref="A1:E1"/>
    <mergeCell ref="A12:E12"/>
    <mergeCell ref="C2:D2"/>
    <mergeCell ref="A5:E5"/>
  </mergeCells>
  <hyperlinks>
    <hyperlink ref="D3" location="Ед.изм.!A1" display="Ед.изм."/>
  </hyperlinks>
  <pageMargins left="0.7" right="0.7" top="0.75" bottom="0.75" header="0.3" footer="0.3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42"/>
  <sheetViews>
    <sheetView topLeftCell="A28" workbookViewId="0">
      <selection activeCell="A28" activeCellId="3" sqref="A12:XFD12 A14:XFD14 A26:XFD26 A28:XFD28"/>
    </sheetView>
  </sheetViews>
  <sheetFormatPr defaultRowHeight="15" outlineLevelRow="2"/>
  <cols>
    <col min="1" max="1" width="0.140625" customWidth="1"/>
    <col min="2" max="2" width="50.7109375" customWidth="1"/>
    <col min="3" max="3" width="12.7109375" customWidth="1"/>
    <col min="4" max="4" width="20.7109375" customWidth="1"/>
    <col min="5" max="5" width="12.7109375" customWidth="1"/>
  </cols>
  <sheetData>
    <row r="2" spans="1:5">
      <c r="A2" t="s">
        <v>82</v>
      </c>
    </row>
    <row r="3" spans="1:5">
      <c r="A3" t="s">
        <v>81</v>
      </c>
    </row>
    <row r="4" spans="1:5" ht="15.75" thickBot="1"/>
    <row r="5" spans="1:5" ht="15.75" thickBot="1">
      <c r="A5" s="42"/>
      <c r="B5" s="42" t="s">
        <v>80</v>
      </c>
      <c r="C5" s="42" t="s">
        <v>79</v>
      </c>
      <c r="D5" s="42" t="s">
        <v>78</v>
      </c>
      <c r="E5" s="42" t="s">
        <v>77</v>
      </c>
    </row>
    <row r="6" spans="1:5" s="44" customFormat="1" ht="15.75" outlineLevel="2" thickBot="1">
      <c r="A6" s="43" t="s">
        <v>76</v>
      </c>
      <c r="B6" s="43" t="s">
        <v>76</v>
      </c>
      <c r="C6" s="43">
        <v>7747.2</v>
      </c>
      <c r="D6" s="43" t="s">
        <v>14</v>
      </c>
      <c r="E6" s="43">
        <v>144</v>
      </c>
    </row>
    <row r="7" spans="1:5" ht="15.75" outlineLevel="1" thickBot="1">
      <c r="A7" s="41" t="s">
        <v>75</v>
      </c>
      <c r="B7" s="39"/>
      <c r="C7" s="39">
        <f>SUBTOTAL(9,C6:C6)</f>
        <v>7747.2</v>
      </c>
      <c r="D7" s="39"/>
      <c r="E7" s="39">
        <f>SUBTOTAL(9,E6:E6)</f>
        <v>144</v>
      </c>
    </row>
    <row r="8" spans="1:5" s="44" customFormat="1" ht="15.75" outlineLevel="2" thickBot="1">
      <c r="A8" s="43" t="s">
        <v>74</v>
      </c>
      <c r="B8" s="43" t="s">
        <v>74</v>
      </c>
      <c r="C8" s="43">
        <v>7747.2</v>
      </c>
      <c r="D8" s="43" t="s">
        <v>14</v>
      </c>
      <c r="E8" s="43">
        <v>144</v>
      </c>
    </row>
    <row r="9" spans="1:5" ht="15.75" outlineLevel="1" thickBot="1">
      <c r="A9" s="40" t="s">
        <v>73</v>
      </c>
      <c r="B9" s="39"/>
      <c r="C9" s="39">
        <f>SUBTOTAL(9,C8:C8)</f>
        <v>7747.2</v>
      </c>
      <c r="D9" s="39"/>
      <c r="E9" s="39">
        <f>SUBTOTAL(9,E8:E8)</f>
        <v>144</v>
      </c>
    </row>
    <row r="10" spans="1:5" s="44" customFormat="1" ht="15.75" outlineLevel="2" thickBot="1">
      <c r="A10" s="43" t="s">
        <v>72</v>
      </c>
      <c r="B10" s="43" t="s">
        <v>72</v>
      </c>
      <c r="C10" s="43">
        <v>809.36</v>
      </c>
      <c r="D10" s="43" t="s">
        <v>71</v>
      </c>
      <c r="E10" s="43">
        <v>1</v>
      </c>
    </row>
    <row r="11" spans="1:5" ht="15.75" outlineLevel="1" thickBot="1">
      <c r="A11" s="40" t="s">
        <v>70</v>
      </c>
      <c r="B11" s="39"/>
      <c r="C11" s="39">
        <f>SUBTOTAL(9,C10:C10)</f>
        <v>809.36</v>
      </c>
      <c r="D11" s="39"/>
      <c r="E11" s="39">
        <f>SUBTOTAL(9,E10:E10)</f>
        <v>1</v>
      </c>
    </row>
    <row r="12" spans="1:5" s="44" customFormat="1" ht="15.75" outlineLevel="2" thickBot="1">
      <c r="A12" s="43" t="s">
        <v>69</v>
      </c>
      <c r="B12" s="43" t="s">
        <v>68</v>
      </c>
      <c r="C12" s="43">
        <v>71.13</v>
      </c>
      <c r="D12" s="43" t="s">
        <v>5</v>
      </c>
      <c r="E12" s="43">
        <v>4184.3999999999996</v>
      </c>
    </row>
    <row r="13" spans="1:5" ht="15.75" outlineLevel="1" thickBot="1">
      <c r="A13" s="40" t="s">
        <v>67</v>
      </c>
      <c r="B13" s="39"/>
      <c r="C13" s="39">
        <f>SUBTOTAL(9,C12:C12)</f>
        <v>71.13</v>
      </c>
      <c r="D13" s="39"/>
      <c r="E13" s="39">
        <f>SUBTOTAL(9,E12:E12)</f>
        <v>4184.3999999999996</v>
      </c>
    </row>
    <row r="14" spans="1:5" s="44" customFormat="1" ht="15.75" outlineLevel="2" thickBot="1">
      <c r="A14" s="43" t="s">
        <v>66</v>
      </c>
      <c r="B14" s="43" t="s">
        <v>65</v>
      </c>
      <c r="C14" s="43">
        <v>71.13</v>
      </c>
      <c r="D14" s="43" t="s">
        <v>5</v>
      </c>
      <c r="E14" s="43">
        <v>4184.3999999999996</v>
      </c>
    </row>
    <row r="15" spans="1:5" ht="15.75" outlineLevel="1" thickBot="1">
      <c r="A15" s="40" t="s">
        <v>64</v>
      </c>
      <c r="B15" s="39"/>
      <c r="C15" s="39">
        <f>SUBTOTAL(9,C14:C14)</f>
        <v>71.13</v>
      </c>
      <c r="D15" s="39"/>
      <c r="E15" s="39">
        <f>SUBTOTAL(9,E14:E14)</f>
        <v>4184.3999999999996</v>
      </c>
    </row>
    <row r="16" spans="1:5" s="44" customFormat="1" ht="15.75" outlineLevel="2" thickBot="1">
      <c r="A16" s="43" t="s">
        <v>29</v>
      </c>
      <c r="B16" s="43" t="s">
        <v>29</v>
      </c>
      <c r="C16" s="43">
        <v>289.19</v>
      </c>
      <c r="D16" s="43" t="s">
        <v>6</v>
      </c>
      <c r="E16" s="43">
        <v>1</v>
      </c>
    </row>
    <row r="17" spans="1:5" ht="15.75" outlineLevel="1" thickBot="1">
      <c r="A17" s="40" t="s">
        <v>63</v>
      </c>
      <c r="B17" s="39"/>
      <c r="C17" s="39">
        <f>SUBTOTAL(9,C16:C16)</f>
        <v>289.19</v>
      </c>
      <c r="D17" s="39"/>
      <c r="E17" s="39">
        <f>SUBTOTAL(9,E16:E16)</f>
        <v>1</v>
      </c>
    </row>
    <row r="18" spans="1:5" s="44" customFormat="1" ht="15.75" outlineLevel="2" thickBot="1">
      <c r="A18" s="43" t="s">
        <v>62</v>
      </c>
      <c r="B18" s="43" t="s">
        <v>62</v>
      </c>
      <c r="C18" s="43">
        <v>1966.67</v>
      </c>
      <c r="D18" s="43" t="s">
        <v>5</v>
      </c>
      <c r="E18" s="43">
        <v>4184.3999999999996</v>
      </c>
    </row>
    <row r="19" spans="1:5" ht="15.75" outlineLevel="1" thickBot="1">
      <c r="A19" s="40" t="s">
        <v>61</v>
      </c>
      <c r="B19" s="39"/>
      <c r="C19" s="39">
        <f>SUBTOTAL(9,C18:C18)</f>
        <v>1966.67</v>
      </c>
      <c r="D19" s="39"/>
      <c r="E19" s="39">
        <f>SUBTOTAL(9,E18:E18)</f>
        <v>4184.3999999999996</v>
      </c>
    </row>
    <row r="20" spans="1:5" s="44" customFormat="1" ht="15.75" outlineLevel="2" thickBot="1">
      <c r="A20" s="43" t="s">
        <v>60</v>
      </c>
      <c r="B20" s="43" t="s">
        <v>60</v>
      </c>
      <c r="C20" s="43">
        <v>2970.92</v>
      </c>
      <c r="D20" s="43" t="s">
        <v>5</v>
      </c>
      <c r="E20" s="43">
        <v>4184.3999999999996</v>
      </c>
    </row>
    <row r="21" spans="1:5" ht="15.75" outlineLevel="1" thickBot="1">
      <c r="A21" s="40" t="s">
        <v>59</v>
      </c>
      <c r="B21" s="39"/>
      <c r="C21" s="39">
        <f>SUBTOTAL(9,C20:C20)</f>
        <v>2970.92</v>
      </c>
      <c r="D21" s="39"/>
      <c r="E21" s="39">
        <f>SUBTOTAL(9,E20:E20)</f>
        <v>4184.3999999999996</v>
      </c>
    </row>
    <row r="22" spans="1:5" s="44" customFormat="1" ht="15.75" outlineLevel="2" thickBot="1">
      <c r="A22" s="43" t="s">
        <v>58</v>
      </c>
      <c r="B22" s="43" t="s">
        <v>58</v>
      </c>
      <c r="C22" s="43">
        <v>4477.32</v>
      </c>
      <c r="D22" s="43" t="s">
        <v>5</v>
      </c>
      <c r="E22" s="43">
        <v>4184.3999999999996</v>
      </c>
    </row>
    <row r="23" spans="1:5" ht="15.75" outlineLevel="1" thickBot="1">
      <c r="A23" s="40" t="s">
        <v>57</v>
      </c>
      <c r="B23" s="39"/>
      <c r="C23" s="39">
        <f>SUBTOTAL(9,C22:C22)</f>
        <v>4477.32</v>
      </c>
      <c r="D23" s="39"/>
      <c r="E23" s="39">
        <f>SUBTOTAL(9,E22:E22)</f>
        <v>4184.3999999999996</v>
      </c>
    </row>
    <row r="24" spans="1:5" s="44" customFormat="1" ht="15.75" outlineLevel="2" thickBot="1">
      <c r="A24" s="43" t="s">
        <v>56</v>
      </c>
      <c r="B24" s="43" t="s">
        <v>56</v>
      </c>
      <c r="C24" s="43">
        <v>5439.72</v>
      </c>
      <c r="D24" s="43" t="s">
        <v>5</v>
      </c>
      <c r="E24" s="43">
        <v>4184.3999999999996</v>
      </c>
    </row>
    <row r="25" spans="1:5" ht="15.75" outlineLevel="1" thickBot="1">
      <c r="A25" s="40" t="s">
        <v>55</v>
      </c>
      <c r="B25" s="39"/>
      <c r="C25" s="39">
        <f>SUBTOTAL(9,C24:C24)</f>
        <v>5439.72</v>
      </c>
      <c r="D25" s="39"/>
      <c r="E25" s="39">
        <f>SUBTOTAL(9,E24:E24)</f>
        <v>4184.3999999999996</v>
      </c>
    </row>
    <row r="26" spans="1:5" s="44" customFormat="1" ht="15.75" outlineLevel="2" thickBot="1">
      <c r="A26" s="43" t="s">
        <v>54</v>
      </c>
      <c r="B26" s="43" t="s">
        <v>53</v>
      </c>
      <c r="C26" s="43">
        <v>10084.379999999999</v>
      </c>
      <c r="D26" s="43" t="s">
        <v>5</v>
      </c>
      <c r="E26" s="43">
        <v>4184.3999999999996</v>
      </c>
    </row>
    <row r="27" spans="1:5" ht="15.75" outlineLevel="1" thickBot="1">
      <c r="A27" s="40" t="s">
        <v>52</v>
      </c>
      <c r="B27" s="39"/>
      <c r="C27" s="39">
        <f>SUBTOTAL(9,C26:C26)</f>
        <v>10084.379999999999</v>
      </c>
      <c r="D27" s="39"/>
      <c r="E27" s="39">
        <f>SUBTOTAL(9,E26:E26)</f>
        <v>4184.3999999999996</v>
      </c>
    </row>
    <row r="28" spans="1:5" s="44" customFormat="1" ht="15.75" outlineLevel="2" thickBot="1">
      <c r="A28" s="43" t="s">
        <v>51</v>
      </c>
      <c r="B28" s="43" t="s">
        <v>51</v>
      </c>
      <c r="C28" s="43">
        <v>10461</v>
      </c>
      <c r="D28" s="43" t="s">
        <v>5</v>
      </c>
      <c r="E28" s="43">
        <v>4184.3999999999996</v>
      </c>
    </row>
    <row r="29" spans="1:5" ht="15.75" outlineLevel="1" thickBot="1">
      <c r="A29" s="40" t="s">
        <v>50</v>
      </c>
      <c r="B29" s="39"/>
      <c r="C29" s="39">
        <f>SUBTOTAL(9,C28:C28)</f>
        <v>10461</v>
      </c>
      <c r="D29" s="39"/>
      <c r="E29" s="39">
        <f>SUBTOTAL(9,E28:E28)</f>
        <v>4184.3999999999996</v>
      </c>
    </row>
    <row r="30" spans="1:5" s="44" customFormat="1" ht="15.75" outlineLevel="2" thickBot="1">
      <c r="A30" s="43" t="s">
        <v>49</v>
      </c>
      <c r="B30" s="43" t="s">
        <v>48</v>
      </c>
      <c r="C30" s="43">
        <v>15984.41</v>
      </c>
      <c r="D30" s="43" t="s">
        <v>5</v>
      </c>
      <c r="E30" s="43">
        <v>4184.3999999999996</v>
      </c>
    </row>
    <row r="31" spans="1:5" ht="15.75" outlineLevel="1" thickBot="1">
      <c r="A31" s="40" t="s">
        <v>47</v>
      </c>
      <c r="B31" s="39"/>
      <c r="C31" s="39">
        <f>SUBTOTAL(9,C30:C30)</f>
        <v>15984.41</v>
      </c>
      <c r="D31" s="39"/>
      <c r="E31" s="39">
        <f>SUBTOTAL(9,E30:E30)</f>
        <v>4184.3999999999996</v>
      </c>
    </row>
    <row r="32" spans="1:5" s="44" customFormat="1" ht="15.75" outlineLevel="2" thickBot="1">
      <c r="A32" s="43" t="s">
        <v>46</v>
      </c>
      <c r="B32" s="43" t="s">
        <v>45</v>
      </c>
      <c r="C32" s="43">
        <v>14896.46</v>
      </c>
      <c r="D32" s="43" t="s">
        <v>5</v>
      </c>
      <c r="E32" s="43">
        <v>4184.3999999999996</v>
      </c>
    </row>
    <row r="33" spans="1:5" ht="15.75" outlineLevel="1" thickBot="1">
      <c r="A33" s="40" t="s">
        <v>44</v>
      </c>
      <c r="B33" s="39"/>
      <c r="C33" s="39">
        <f>SUBTOTAL(9,C32:C32)</f>
        <v>14896.46</v>
      </c>
      <c r="D33" s="39"/>
      <c r="E33" s="39">
        <f>SUBTOTAL(9,E32:E32)</f>
        <v>4184.3999999999996</v>
      </c>
    </row>
    <row r="34" spans="1:5" s="44" customFormat="1" ht="15.75" outlineLevel="2" thickBot="1">
      <c r="A34" s="43" t="s">
        <v>32</v>
      </c>
      <c r="B34" s="43" t="s">
        <v>32</v>
      </c>
      <c r="C34" s="43">
        <v>260.79000000000002</v>
      </c>
      <c r="D34" s="43" t="s">
        <v>6</v>
      </c>
      <c r="E34" s="43">
        <v>3</v>
      </c>
    </row>
    <row r="35" spans="1:5" ht="15.75" outlineLevel="1" thickBot="1">
      <c r="A35" s="40" t="s">
        <v>43</v>
      </c>
      <c r="B35" s="39"/>
      <c r="C35" s="39">
        <f>SUBTOTAL(9,C34:C34)</f>
        <v>260.79000000000002</v>
      </c>
      <c r="D35" s="39"/>
      <c r="E35" s="39">
        <f>SUBTOTAL(9,E34:E34)</f>
        <v>3</v>
      </c>
    </row>
    <row r="36" spans="1:5" s="44" customFormat="1" ht="15.75" outlineLevel="2" thickBot="1">
      <c r="A36" s="43" t="s">
        <v>42</v>
      </c>
      <c r="B36" s="43" t="s">
        <v>41</v>
      </c>
      <c r="C36" s="43">
        <v>887.24</v>
      </c>
      <c r="D36" s="43" t="s">
        <v>31</v>
      </c>
      <c r="E36" s="43">
        <v>1</v>
      </c>
    </row>
    <row r="37" spans="1:5" ht="15.75" outlineLevel="1" thickBot="1">
      <c r="A37" s="40" t="s">
        <v>40</v>
      </c>
      <c r="B37" s="39"/>
      <c r="C37" s="39">
        <f>SUBTOTAL(9,C36:C36)</f>
        <v>887.24</v>
      </c>
      <c r="D37" s="39"/>
      <c r="E37" s="39">
        <f>SUBTOTAL(9,E36:E36)</f>
        <v>1</v>
      </c>
    </row>
    <row r="38" spans="1:5" s="44" customFormat="1" ht="15.75" outlineLevel="2" thickBot="1">
      <c r="A38" s="43" t="s">
        <v>39</v>
      </c>
      <c r="B38" s="43" t="s">
        <v>39</v>
      </c>
      <c r="C38" s="43">
        <v>270.14</v>
      </c>
      <c r="D38" s="43" t="s">
        <v>38</v>
      </c>
      <c r="E38" s="43">
        <v>1</v>
      </c>
    </row>
    <row r="39" spans="1:5" ht="15.75" outlineLevel="1" thickBot="1">
      <c r="A39" s="40" t="s">
        <v>37</v>
      </c>
      <c r="B39" s="39"/>
      <c r="C39" s="39">
        <f>SUBTOTAL(9,C38:C38)</f>
        <v>270.14</v>
      </c>
      <c r="D39" s="39"/>
      <c r="E39" s="39">
        <f>SUBTOTAL(9,E38:E38)</f>
        <v>1</v>
      </c>
    </row>
    <row r="40" spans="1:5" s="44" customFormat="1" ht="15.75" outlineLevel="2" thickBot="1">
      <c r="A40" s="43" t="s">
        <v>36</v>
      </c>
      <c r="B40" s="43" t="s">
        <v>36</v>
      </c>
      <c r="C40" s="43">
        <v>932.54</v>
      </c>
      <c r="D40" s="43" t="s">
        <v>35</v>
      </c>
      <c r="E40" s="43">
        <v>1</v>
      </c>
    </row>
    <row r="41" spans="1:5" ht="15.75" outlineLevel="1" thickBot="1">
      <c r="A41" s="40" t="s">
        <v>34</v>
      </c>
      <c r="B41" s="39"/>
      <c r="C41" s="39">
        <f>SUBTOTAL(9,C40:C40)</f>
        <v>932.54</v>
      </c>
      <c r="D41" s="39"/>
      <c r="E41" s="39">
        <f>SUBTOTAL(9,E40:E40)</f>
        <v>1</v>
      </c>
    </row>
    <row r="42" spans="1:5" ht="15.75" thickBot="1">
      <c r="A42" s="40" t="s">
        <v>33</v>
      </c>
      <c r="B42" s="39"/>
      <c r="C42" s="39">
        <f>SUBTOTAL(9,C6:C40)</f>
        <v>85366.799999999988</v>
      </c>
      <c r="D42" s="39"/>
      <c r="E42" s="39">
        <f>SUBTOTAL(9,E6:E40)</f>
        <v>42140.000000000007</v>
      </c>
    </row>
  </sheetData>
  <pageMargins left="0.70866141732283472" right="0.70866141732283472" top="0.74803149606299213" bottom="0.74803149606299213" header="0.31496062992125984" footer="0.31496062992125984"/>
  <pageSetup paperSize="9" scale="89" fitToHeight="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Лист1</vt:lpstr>
      <vt:lpstr>Лист1 (2)</vt:lpstr>
      <vt:lpstr>Лист2</vt:lpstr>
      <vt:lpstr>Лист3</vt:lpstr>
      <vt:lpstr>Лист1!Область_печати</vt:lpstr>
    </vt:vector>
  </TitlesOfParts>
  <Company>лидер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Пользователь</cp:lastModifiedBy>
  <cp:lastPrinted>2019-01-30T01:29:09Z</cp:lastPrinted>
  <dcterms:created xsi:type="dcterms:W3CDTF">2016-03-18T02:51:51Z</dcterms:created>
  <dcterms:modified xsi:type="dcterms:W3CDTF">2019-02-28T02:29:08Z</dcterms:modified>
</cp:coreProperties>
</file>