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945" windowWidth="15855" windowHeight="8265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87" i="1"/>
  <c r="C88" s="1"/>
  <c r="C89" s="1"/>
  <c r="C90" s="1"/>
  <c r="C16"/>
  <c r="C8"/>
  <c r="C9"/>
  <c r="C84"/>
  <c r="C78"/>
  <c r="C74"/>
  <c r="C71"/>
  <c r="C68"/>
  <c r="C36"/>
  <c r="C48"/>
  <c r="C7" i="4"/>
  <c r="E7"/>
  <c r="C9"/>
  <c r="E9"/>
  <c r="C11"/>
  <c r="E11"/>
  <c r="C13"/>
  <c r="E13"/>
  <c r="C15"/>
  <c r="E15"/>
  <c r="C17"/>
  <c r="E17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5"/>
  <c r="E105"/>
  <c r="C27" i="1"/>
  <c r="C24"/>
  <c r="C21"/>
  <c r="C18"/>
  <c r="C85"/>
  <c r="C15"/>
  <c r="B48" l="1"/>
  <c r="B78"/>
  <c r="B68"/>
  <c r="B66"/>
  <c r="B65" l="1"/>
  <c r="B85"/>
  <c r="B84" s="1"/>
  <c r="B74"/>
  <c r="B71"/>
  <c r="B70"/>
  <c r="B67"/>
  <c r="B24"/>
  <c r="B21"/>
  <c r="B18"/>
  <c r="B87" l="1"/>
</calcChain>
</file>

<file path=xl/sharedStrings.xml><?xml version="1.0" encoding="utf-8"?>
<sst xmlns="http://schemas.openxmlformats.org/spreadsheetml/2006/main" count="408" uniqueCount="179">
  <si>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</si>
  <si>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</si>
  <si>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</si>
  <si>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</si>
  <si>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</si>
  <si>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</si>
  <si>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</si>
  <si>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</si>
  <si>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</si>
  <si>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</si>
  <si>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</si>
  <si>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</si>
  <si>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</si>
  <si>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</si>
  <si>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</si>
  <si>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</si>
  <si>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</si>
  <si>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</si>
  <si>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</si>
  <si>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</si>
  <si>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</si>
  <si>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</si>
  <si>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</si>
  <si>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</si>
  <si>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</si>
  <si>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</si>
  <si>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</si>
  <si>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</si>
  <si>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</si>
  <si>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</si>
  <si>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</si>
  <si>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</si>
  <si>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</si>
  <si>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</si>
  <si>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</si>
  <si>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</si>
  <si>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</si>
  <si>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</si>
  <si>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замена эл. лампочки накаливания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</si>
  <si>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</si>
  <si>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</si>
  <si>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Утепление вентпродухов изовером</t>
  </si>
  <si>
    <t>Адрес: ул. Чкалова, д. 35</t>
  </si>
  <si>
    <t>Широян А.Р.</t>
  </si>
  <si>
    <t>Чита-Универсал</t>
  </si>
  <si>
    <t>ремонт кровли материалом "Бикрост", с учетом работы вышки</t>
  </si>
  <si>
    <t>ремонт кровли материалом "Бикрост", с учетом работ</t>
  </si>
  <si>
    <t>замена вентиля на радиаторе</t>
  </si>
  <si>
    <t>Рассада цветов</t>
  </si>
  <si>
    <t>Старшие по дому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</si>
  <si>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</si>
  <si>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</si>
  <si>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</si>
  <si>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</si>
  <si>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ИП Казаков И.Г.</t>
  </si>
  <si>
    <t>Всего доходов по дому за 2018 г.</t>
  </si>
  <si>
    <t>Управлением жил. фонд 1,2 кв. 2018 г. 0,6;0,8;0,85;0,9;1</t>
  </si>
  <si>
    <t>Управлением жил. фонд 1,2 кв. 2018 г. 0,6;0,8;0,85</t>
  </si>
  <si>
    <t>Управление жилым фондом 3,4 кв. 2018 г. 0,6;0,8;0,85;0,9;1</t>
  </si>
  <si>
    <t>Управление жилым фондом 3,4 кв. 2018 г. 0,6;0,8;0,</t>
  </si>
  <si>
    <t>Уборка МОП 1,2 кв. 2018 г. коэф. 0,8</t>
  </si>
  <si>
    <t>Уборка МОП 3,4 кв. 2018г. К=0,8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</si>
  <si>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</si>
  <si>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</si>
  <si>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</si>
  <si>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2018г. 3,4 кв.</t>
  </si>
  <si>
    <t>Горячая. вода,потр.при содер.общ.имущ. в МКД 2018г</t>
  </si>
  <si>
    <t>Холодная вода (ОДН) 1,2 кв. 2018 г. к=0,6;0,8</t>
  </si>
  <si>
    <t>Холодная вода,потр. при содер.общ.имущ.МКД 3,4 кв.2018г 1-5</t>
  </si>
  <si>
    <t>Холодная вода,потр. при содер.общ.имущ.МКД 3,4 кв.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</si>
  <si>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</si>
  <si>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</si>
  <si>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</si>
  <si>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</si>
  <si>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Выезд а/машины по заявке</t>
  </si>
  <si>
    <t>выезд</t>
  </si>
  <si>
    <t>Дезинсекция деревьев</t>
  </si>
  <si>
    <t>Закрытие и открытие стояков</t>
  </si>
  <si>
    <t>1 стояк</t>
  </si>
  <si>
    <t>Уборка придомовой территории 1,2 кв. 2018 г. коэф. 0,8</t>
  </si>
  <si>
    <t>Уборка придомовой территории 1,2 кв. 2018 г. коэф.</t>
  </si>
  <si>
    <t>Уборка придомовой территории 1,2 кв. 2018 г. коэф. 0,8 Итог</t>
  </si>
  <si>
    <t>Уборка придомовой территории 3,4 кв. 2018 г.К=0,8</t>
  </si>
  <si>
    <t>Общий итог</t>
  </si>
  <si>
    <t>смена труб из водогазопроводных труб Д.57 с производством св Итог</t>
  </si>
  <si>
    <t>смена труб из водогазопроводных труб Д.57 с произв</t>
  </si>
  <si>
    <t>смена труб из водогазопроводных труб Д.57 с производством св</t>
  </si>
  <si>
    <t>смена труб из ВГП труб Д20 с произ-ом свар-х работ Итог</t>
  </si>
  <si>
    <t>смена труб из ВГП труб Д20 с произ-ом свар-х работ</t>
  </si>
  <si>
    <t>смена труб из ВГП труб Д15 с произв-ом свр-х работ Итог</t>
  </si>
  <si>
    <t>смена труб из ВГП труб Д15 с произв-ом свр-х работ</t>
  </si>
  <si>
    <t>сбивание куржуков с вентшахт Итог</t>
  </si>
  <si>
    <t>сбивание куржуков с вентшахт</t>
  </si>
  <si>
    <t>ремонт труб КНС Итог</t>
  </si>
  <si>
    <t>ремонт труб КНС</t>
  </si>
  <si>
    <t>ремонт скамеек Итог</t>
  </si>
  <si>
    <t>ремонт скамеек</t>
  </si>
  <si>
    <t>ремонт кровли материалом "Бикрост", с учетом работы вышки Итог</t>
  </si>
  <si>
    <t>прочистка канализационной сети внутренней Итог</t>
  </si>
  <si>
    <t>прочистка канализационной сети внутренней</t>
  </si>
  <si>
    <t>отключение отопления Итог</t>
  </si>
  <si>
    <t>1 дом</t>
  </si>
  <si>
    <t>отключение отопления</t>
  </si>
  <si>
    <t>осмотр подвала Итог</t>
  </si>
  <si>
    <t>раз</t>
  </si>
  <si>
    <t>осмотр подвала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</si>
  <si>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</si>
  <si>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</si>
  <si>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</si>
  <si>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изготовление и установка металлического продуха Итог</t>
  </si>
  <si>
    <t>изготовление и установка металлического продуха</t>
  </si>
  <si>
    <t>замена электропроводки Итог</t>
  </si>
  <si>
    <t>1м</t>
  </si>
  <si>
    <t>замена электропроводки</t>
  </si>
  <si>
    <t>замена эл.выключателя Итог</t>
  </si>
  <si>
    <t>замена эл.выключателя</t>
  </si>
  <si>
    <t>замена эл. лампочки накаливания Итог</t>
  </si>
  <si>
    <t>замена тройника Итог</t>
  </si>
  <si>
    <t>замена тройника</t>
  </si>
  <si>
    <t>замена вентиля на радиаторе Итог</t>
  </si>
  <si>
    <t>Электрическая энергия,потр.при содержании.общегоимущ.в МКД 3 Итог</t>
  </si>
  <si>
    <t>Электр-я энергия потр. при содержании общего имущ. в МКД 201 Итог</t>
  </si>
  <si>
    <t>Холодная вода,потр. при содер.общ.имущ.МКД 3,4 кв.2018г 1-5 Итог</t>
  </si>
  <si>
    <t>Холодная вода (ОДН) 1,2 кв. 2018 г. к=0,6;0,8 Итог</t>
  </si>
  <si>
    <t>Утепление вентпродухов изовером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</si>
  <si>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</si>
  <si>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</si>
  <si>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</si>
  <si>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</si>
  <si>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 жилым фондом 3,4 кв. 2018 г. 0,6;0,8;0,85;0,9;1 Итог</t>
  </si>
  <si>
    <t>Уборка придомовой территории 3,4 кв. 2018 г.К=0,8 Итог</t>
  </si>
  <si>
    <t>Уборка МОП 3,4 кв. 2018г. К=0,8 Итог</t>
  </si>
  <si>
    <t>Уборка МОП 1,2 кв. 2018 г. коэф. 0,8 Итог</t>
  </si>
  <si>
    <t>Сплошное наклеивание кровельного покрытия(бикрост) на сущест Итог</t>
  </si>
  <si>
    <t>Сплошное наклеивание кровельного покрытия(бикрост)</t>
  </si>
  <si>
    <t>Сплошное наклеивание кровельного покрытия(бикрост) на сущест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</si>
  <si>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</si>
  <si>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</si>
  <si>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</si>
  <si>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</si>
  <si>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ГВС д.50 Итог</t>
  </si>
  <si>
    <t>Смена труб ГВС д.50</t>
  </si>
  <si>
    <t>Ремонт дверных полотен Итог</t>
  </si>
  <si>
    <t>Ремонт дверных полотен</t>
  </si>
  <si>
    <t>Ремонт вентилей д.20-32 Итог</t>
  </si>
  <si>
    <t>Ремонт вентилей д.20-32</t>
  </si>
  <si>
    <t>Рассада цветов Итог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</si>
  <si>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</si>
  <si>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</si>
  <si>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</si>
  <si>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</si>
  <si>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</si>
  <si>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</si>
  <si>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</si>
  <si>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</si>
  <si>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</si>
  <si>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</si>
  <si>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Закрытие и открытие стояков Итог</t>
  </si>
  <si>
    <t>Дератизация Итог</t>
  </si>
  <si>
    <t>Дезинсекция деревьев Итог</t>
  </si>
  <si>
    <t>Горячая. вода,потр.при содер.общ.имущ. в МКД 2018г. 3,4 кв. Итог</t>
  </si>
  <si>
    <t>Горячая вода (ОДН) 1,2 кв. 2018 г. к=0,8 Итог</t>
  </si>
  <si>
    <t>Выезд а/машины по заявке Итог</t>
  </si>
  <si>
    <t>Вывоз ТКО 3,4 кв. 2018г. К=0,6;0,8;0,85;0,9;1 Итог</t>
  </si>
  <si>
    <t>Вывоз ТКО 1,2 кв. 2018 г. коэф. 0,6;0,8;0,85;0,9;1 Итог</t>
  </si>
  <si>
    <t>Кол-во</t>
  </si>
  <si>
    <t>Ед.изм</t>
  </si>
  <si>
    <t>Сумма</t>
  </si>
  <si>
    <t>Наименование работ</t>
  </si>
  <si>
    <t xml:space="preserve">По адресу ЧКАЛОВА ул. д.35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</si>
  <si>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</si>
  <si>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</si>
  <si>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</si>
  <si>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</si>
  <si>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Цыренова М.В.</t>
  </si>
  <si>
    <t>Пихтовников А.А.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</si>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</sst>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13" fillId="3" borderId="4" xfId="0" applyNumberFormat="1" applyFont="1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3" borderId="4" xfId="0" applyFont="1" applyFill="1" applyBorder="1"/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43" fontId="4" fillId="0" borderId="2" xfId="3" applyFont="1" applyFill="1" applyBorder="1" applyAlignment="1"/>
    <xf numFmtId="0" fontId="0" fillId="0" borderId="0" xfId="0" applyFill="1"/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71" workbookViewId="0">
      <selection activeCell="A9" sqref="A9"/>
    </sheetView>
  </sheetViews>
  <sheetFormatPr defaultRowHeight="15" outlineLevelRow="2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5.140625" style="1" customWidth="1"/>
    <col min="8" max="16384" width="9.140625" style="1"/>
  </cols>
  <sheetData>
    <row r="1" spans="1:5" s="14" customFormat="1" ht="66.75" customHeight="1">
      <c r="A1" s="57" t="s">
        <v>10</v>
      </c>
      <c r="B1" s="57"/>
      <c r="C1" s="57"/>
      <c r="D1" s="57"/>
      <c r="E1" s="57"/>
    </row>
    <row r="2" spans="1:5" s="14" customFormat="1" ht="15.75">
      <c r="A2" s="15" t="s">
        <v>42</v>
      </c>
      <c r="B2" s="16" t="s">
        <v>35</v>
      </c>
      <c r="C2" s="59" t="s">
        <v>50</v>
      </c>
      <c r="D2" s="59"/>
      <c r="E2" s="17"/>
    </row>
    <row r="3" spans="1:5" ht="57">
      <c r="A3" s="21" t="s">
        <v>3</v>
      </c>
      <c r="B3" s="22" t="s">
        <v>0</v>
      </c>
      <c r="C3" s="23" t="s">
        <v>36</v>
      </c>
      <c r="D3" s="24" t="s">
        <v>1</v>
      </c>
      <c r="E3" s="25" t="s">
        <v>2</v>
      </c>
    </row>
    <row r="4" spans="1:5">
      <c r="A4" s="21" t="s">
        <v>51</v>
      </c>
      <c r="B4" s="22"/>
      <c r="C4" s="23">
        <v>122813.82220000005</v>
      </c>
      <c r="D4" s="24"/>
      <c r="E4" s="25"/>
    </row>
    <row r="5" spans="1:5">
      <c r="A5" s="60" t="s">
        <v>176</v>
      </c>
      <c r="B5" s="61"/>
      <c r="C5" s="61"/>
      <c r="D5" s="61"/>
      <c r="E5" s="62"/>
    </row>
    <row r="6" spans="1:5">
      <c r="A6" s="21" t="s">
        <v>52</v>
      </c>
      <c r="B6" s="22"/>
      <c r="C6" s="23">
        <v>759579.64</v>
      </c>
      <c r="D6" s="24"/>
      <c r="E6" s="25"/>
    </row>
    <row r="7" spans="1:5">
      <c r="A7" s="21" t="s">
        <v>53</v>
      </c>
      <c r="B7" s="22"/>
      <c r="C7" s="23">
        <v>837718.49</v>
      </c>
      <c r="D7" s="24"/>
      <c r="E7" s="25"/>
    </row>
    <row r="8" spans="1:5">
      <c r="A8" s="21" t="s">
        <v>178</v>
      </c>
      <c r="B8" s="22"/>
      <c r="C8" s="23">
        <f>C7-C6</f>
        <v>78138.849999999977</v>
      </c>
      <c r="D8" s="24"/>
      <c r="E8" s="25"/>
    </row>
    <row r="9" spans="1:5">
      <c r="A9" s="21" t="s">
        <v>11</v>
      </c>
      <c r="B9" s="22"/>
      <c r="C9" s="23">
        <f>C15+C10+C13+C14+C11+C12</f>
        <v>97133.83</v>
      </c>
      <c r="D9" s="24"/>
      <c r="E9" s="25"/>
    </row>
    <row r="10" spans="1:5">
      <c r="A10" s="28" t="s">
        <v>43</v>
      </c>
      <c r="B10" s="29"/>
      <c r="C10" s="27">
        <v>26818.69</v>
      </c>
      <c r="D10" s="24"/>
      <c r="E10" s="26"/>
    </row>
    <row r="11" spans="1:5">
      <c r="A11" s="28" t="s">
        <v>174</v>
      </c>
      <c r="B11" s="29"/>
      <c r="C11" s="27">
        <v>13940.21</v>
      </c>
      <c r="D11" s="24"/>
      <c r="E11" s="26"/>
    </row>
    <row r="12" spans="1:5">
      <c r="A12" s="28" t="s">
        <v>175</v>
      </c>
      <c r="B12" s="29"/>
      <c r="C12" s="27">
        <v>9727.7999999999993</v>
      </c>
      <c r="D12" s="24"/>
      <c r="E12" s="26"/>
    </row>
    <row r="13" spans="1:5">
      <c r="A13" s="28" t="s">
        <v>44</v>
      </c>
      <c r="B13" s="29"/>
      <c r="C13" s="27">
        <v>29931.61</v>
      </c>
      <c r="D13" s="24"/>
      <c r="E13" s="26"/>
    </row>
    <row r="14" spans="1:5">
      <c r="A14" s="28" t="s">
        <v>54</v>
      </c>
      <c r="B14" s="29"/>
      <c r="C14" s="27">
        <v>0</v>
      </c>
      <c r="D14" s="24"/>
      <c r="E14" s="26"/>
    </row>
    <row r="15" spans="1:5">
      <c r="A15" s="28" t="s">
        <v>12</v>
      </c>
      <c r="B15" s="29"/>
      <c r="C15" s="27">
        <f>600*12+792.96*12</f>
        <v>16715.52</v>
      </c>
      <c r="D15" s="24"/>
      <c r="E15" s="26"/>
    </row>
    <row r="16" spans="1:5">
      <c r="A16" s="38" t="s">
        <v>55</v>
      </c>
      <c r="B16" s="39"/>
      <c r="C16" s="40">
        <f>C6+C9</f>
        <v>856713.47</v>
      </c>
      <c r="D16" s="41"/>
      <c r="E16" s="26"/>
    </row>
    <row r="17" spans="1:5">
      <c r="A17" s="58" t="s">
        <v>13</v>
      </c>
      <c r="B17" s="58"/>
      <c r="C17" s="58"/>
      <c r="D17" s="58"/>
      <c r="E17" s="58"/>
    </row>
    <row r="18" spans="1:5" ht="15.75" thickBot="1">
      <c r="A18" s="8" t="s">
        <v>18</v>
      </c>
      <c r="B18" s="5" t="e">
        <f>#REF!</f>
        <v>#REF!</v>
      </c>
      <c r="C18" s="18">
        <f>C19+C20</f>
        <v>135598.65</v>
      </c>
      <c r="D18" s="7"/>
      <c r="E18" s="6"/>
    </row>
    <row r="19" spans="1:5" ht="15.75" thickBot="1">
      <c r="A19" s="35" t="s">
        <v>56</v>
      </c>
      <c r="B19" s="35" t="s">
        <v>57</v>
      </c>
      <c r="C19" s="35">
        <v>65410.73</v>
      </c>
      <c r="D19" s="56" t="s">
        <v>5</v>
      </c>
      <c r="E19" s="56">
        <v>18373.8</v>
      </c>
    </row>
    <row r="20" spans="1:5" ht="15.75" thickBot="1">
      <c r="A20" s="35" t="s">
        <v>58</v>
      </c>
      <c r="B20" s="35" t="s">
        <v>59</v>
      </c>
      <c r="C20" s="35">
        <v>70187.92</v>
      </c>
      <c r="D20" s="56" t="s">
        <v>5</v>
      </c>
      <c r="E20" s="56">
        <v>18373.8</v>
      </c>
    </row>
    <row r="21" spans="1:5" ht="29.25" thickBot="1">
      <c r="A21" s="8" t="s">
        <v>19</v>
      </c>
      <c r="B21" s="5" t="str">
        <f>B23</f>
        <v>Уборка МОП 3,4 кв. 2018г. К=0,8</v>
      </c>
      <c r="C21" s="18">
        <f>C23+C22</f>
        <v>52549.08</v>
      </c>
      <c r="D21" s="7"/>
      <c r="E21" s="6"/>
    </row>
    <row r="22" spans="1:5" ht="15.75" thickBot="1">
      <c r="A22" s="35" t="s">
        <v>60</v>
      </c>
      <c r="B22" s="35" t="s">
        <v>60</v>
      </c>
      <c r="C22" s="35">
        <v>22783.5</v>
      </c>
      <c r="D22" s="56" t="s">
        <v>5</v>
      </c>
      <c r="E22" s="56">
        <v>18373.8</v>
      </c>
    </row>
    <row r="23" spans="1:5" ht="15.75" thickBot="1">
      <c r="A23" s="35" t="s">
        <v>61</v>
      </c>
      <c r="B23" s="35" t="s">
        <v>61</v>
      </c>
      <c r="C23" s="35">
        <v>29765.58</v>
      </c>
      <c r="D23" s="56" t="s">
        <v>5</v>
      </c>
      <c r="E23" s="56">
        <v>18373.8</v>
      </c>
    </row>
    <row r="24" spans="1:5" ht="15.75" thickBot="1">
      <c r="A24" s="8" t="s">
        <v>20</v>
      </c>
      <c r="B24" s="9" t="e">
        <f>B25+B26</f>
        <v>#VALUE!</v>
      </c>
      <c r="C24" s="18">
        <f>C25+C26</f>
        <v>76934</v>
      </c>
      <c r="D24" s="10"/>
      <c r="E24" s="42"/>
    </row>
    <row r="25" spans="1:5" ht="15.75" thickBot="1">
      <c r="A25" s="35" t="s">
        <v>62</v>
      </c>
      <c r="B25" s="35" t="s">
        <v>62</v>
      </c>
      <c r="C25" s="35">
        <v>38359.4</v>
      </c>
      <c r="D25" s="56" t="s">
        <v>21</v>
      </c>
      <c r="E25" s="56">
        <v>713</v>
      </c>
    </row>
    <row r="26" spans="1:5" ht="15.75" thickBot="1">
      <c r="A26" s="35" t="s">
        <v>63</v>
      </c>
      <c r="B26" s="35" t="s">
        <v>63</v>
      </c>
      <c r="C26" s="35">
        <v>38574.6</v>
      </c>
      <c r="D26" s="56" t="s">
        <v>21</v>
      </c>
      <c r="E26" s="56">
        <v>717</v>
      </c>
    </row>
    <row r="27" spans="1:5" ht="43.5" thickBot="1">
      <c r="A27" s="8" t="s">
        <v>22</v>
      </c>
      <c r="B27" s="5"/>
      <c r="C27" s="18">
        <f>C28+C29+C30+C32+C33+C35</f>
        <v>14809.26</v>
      </c>
      <c r="D27" s="7"/>
      <c r="E27" s="6"/>
    </row>
    <row r="28" spans="1:5" ht="15.75" outlineLevel="1" collapsed="1" thickBot="1">
      <c r="A28" s="35" t="s">
        <v>64</v>
      </c>
      <c r="B28" s="35" t="s">
        <v>64</v>
      </c>
      <c r="C28" s="35">
        <v>1469.9</v>
      </c>
      <c r="D28" s="56" t="s">
        <v>5</v>
      </c>
      <c r="E28" s="56">
        <v>18373.8</v>
      </c>
    </row>
    <row r="29" spans="1:5" ht="15.75" outlineLevel="1" collapsed="1" thickBot="1">
      <c r="A29" s="35" t="s">
        <v>65</v>
      </c>
      <c r="B29" s="35" t="s">
        <v>66</v>
      </c>
      <c r="C29" s="35">
        <v>1653.64</v>
      </c>
      <c r="D29" s="56" t="s">
        <v>5</v>
      </c>
      <c r="E29" s="56">
        <v>18373.8</v>
      </c>
    </row>
    <row r="30" spans="1:5" ht="15.75" outlineLevel="1" collapsed="1" thickBot="1">
      <c r="A30" s="35" t="s">
        <v>67</v>
      </c>
      <c r="B30" s="35" t="s">
        <v>67</v>
      </c>
      <c r="C30" s="35">
        <v>1396.4</v>
      </c>
      <c r="D30" s="56" t="s">
        <v>5</v>
      </c>
      <c r="E30" s="56">
        <v>18373.8</v>
      </c>
    </row>
    <row r="31" spans="1:5" hidden="1" outlineLevel="2">
      <c r="A31" s="43" t="s">
        <v>14</v>
      </c>
      <c r="B31" s="43" t="s">
        <v>15</v>
      </c>
      <c r="C31" s="44">
        <v>3651.55</v>
      </c>
      <c r="D31" s="45" t="s">
        <v>5</v>
      </c>
      <c r="E31" s="45"/>
    </row>
    <row r="32" spans="1:5" ht="15.75" outlineLevel="1" collapsed="1" thickBot="1">
      <c r="A32" s="35" t="s">
        <v>68</v>
      </c>
      <c r="B32" s="35" t="s">
        <v>69</v>
      </c>
      <c r="C32" s="35">
        <v>1469.9</v>
      </c>
      <c r="D32" s="56" t="s">
        <v>5</v>
      </c>
      <c r="E32" s="56">
        <v>18373.8</v>
      </c>
    </row>
    <row r="33" spans="1:6" ht="15.75" outlineLevel="1" collapsed="1" thickBot="1">
      <c r="A33" s="35" t="s">
        <v>70</v>
      </c>
      <c r="B33" s="35" t="s">
        <v>71</v>
      </c>
      <c r="C33" s="35">
        <v>1653.64</v>
      </c>
      <c r="D33" s="56" t="s">
        <v>5</v>
      </c>
      <c r="E33" s="56">
        <v>18373.8</v>
      </c>
    </row>
    <row r="34" spans="1:6" hidden="1" outlineLevel="2">
      <c r="A34" s="43" t="s">
        <v>16</v>
      </c>
      <c r="B34" s="43" t="s">
        <v>17</v>
      </c>
      <c r="C34" s="44">
        <v>22101.75</v>
      </c>
      <c r="D34" s="45" t="s">
        <v>5</v>
      </c>
      <c r="E34" s="45">
        <v>6617.2910000000002</v>
      </c>
    </row>
    <row r="35" spans="1:6" ht="15.75" outlineLevel="1" collapsed="1" thickBot="1">
      <c r="A35" s="35" t="s">
        <v>72</v>
      </c>
      <c r="B35" s="35" t="s">
        <v>73</v>
      </c>
      <c r="C35" s="35">
        <v>7165.78</v>
      </c>
      <c r="D35" s="56" t="s">
        <v>5</v>
      </c>
      <c r="E35" s="56">
        <v>18373.8</v>
      </c>
    </row>
    <row r="36" spans="1:6" ht="43.5" outlineLevel="1" thickBot="1">
      <c r="A36" s="8" t="s">
        <v>23</v>
      </c>
      <c r="B36" s="43"/>
      <c r="C36" s="46">
        <f>SUM(C37:C47)</f>
        <v>82133.549999999988</v>
      </c>
      <c r="D36" s="45"/>
      <c r="E36" s="45"/>
    </row>
    <row r="37" spans="1:6" s="47" customFormat="1" ht="15.75" outlineLevel="2" thickBot="1">
      <c r="A37" s="35" t="s">
        <v>135</v>
      </c>
      <c r="B37" s="35" t="s">
        <v>134</v>
      </c>
      <c r="C37" s="35">
        <v>32384.799999999999</v>
      </c>
      <c r="D37" s="56" t="s">
        <v>5</v>
      </c>
      <c r="E37" s="56">
        <v>112</v>
      </c>
    </row>
    <row r="38" spans="1:6" s="47" customFormat="1" ht="15.75" outlineLevel="2" thickBot="1">
      <c r="A38" s="35" t="s">
        <v>143</v>
      </c>
      <c r="B38" s="35" t="s">
        <v>143</v>
      </c>
      <c r="C38" s="35">
        <v>520.01</v>
      </c>
      <c r="D38" s="56" t="s">
        <v>6</v>
      </c>
      <c r="E38" s="56">
        <v>1</v>
      </c>
    </row>
    <row r="39" spans="1:6" s="47" customFormat="1" ht="15.75" outlineLevel="2" thickBot="1">
      <c r="A39" s="35" t="s">
        <v>39</v>
      </c>
      <c r="B39" s="35" t="s">
        <v>40</v>
      </c>
      <c r="C39" s="35">
        <v>431.2</v>
      </c>
      <c r="D39" s="56" t="s">
        <v>6</v>
      </c>
      <c r="E39" s="56">
        <v>2</v>
      </c>
    </row>
    <row r="40" spans="1:6" s="47" customFormat="1" ht="15.75" outlineLevel="2" thickBot="1">
      <c r="A40" s="35" t="s">
        <v>127</v>
      </c>
      <c r="B40" s="35" t="s">
        <v>126</v>
      </c>
      <c r="C40" s="35">
        <v>2217.09</v>
      </c>
      <c r="D40" s="56" t="s">
        <v>6</v>
      </c>
      <c r="E40" s="56">
        <v>1</v>
      </c>
    </row>
    <row r="41" spans="1:6" s="47" customFormat="1" ht="15.75" outlineLevel="2" thickBot="1">
      <c r="A41" s="35" t="s">
        <v>38</v>
      </c>
      <c r="B41" s="35" t="s">
        <v>38</v>
      </c>
      <c r="C41" s="35">
        <v>869.3</v>
      </c>
      <c r="D41" s="56" t="s">
        <v>6</v>
      </c>
      <c r="E41" s="56">
        <v>10</v>
      </c>
    </row>
    <row r="42" spans="1:6" s="47" customFormat="1" ht="15.75" outlineLevel="2" thickBot="1">
      <c r="A42" s="35" t="s">
        <v>115</v>
      </c>
      <c r="B42" s="35" t="s">
        <v>115</v>
      </c>
      <c r="C42" s="35">
        <v>178.84</v>
      </c>
      <c r="D42" s="56" t="s">
        <v>6</v>
      </c>
      <c r="E42" s="56">
        <v>1</v>
      </c>
    </row>
    <row r="43" spans="1:6" s="47" customFormat="1" ht="15.75" outlineLevel="2" thickBot="1">
      <c r="A43" s="35" t="s">
        <v>113</v>
      </c>
      <c r="B43" s="35" t="s">
        <v>113</v>
      </c>
      <c r="C43" s="35">
        <v>30.28</v>
      </c>
      <c r="D43" s="56" t="s">
        <v>112</v>
      </c>
      <c r="E43" s="56">
        <v>0.2</v>
      </c>
    </row>
    <row r="44" spans="1:6" s="47" customFormat="1" ht="15.75" outlineLevel="2" thickBot="1">
      <c r="A44" s="35" t="s">
        <v>110</v>
      </c>
      <c r="B44" s="35" t="s">
        <v>110</v>
      </c>
      <c r="C44" s="35">
        <v>1194.6099999999999</v>
      </c>
      <c r="D44" s="56" t="s">
        <v>6</v>
      </c>
      <c r="E44" s="56">
        <v>1</v>
      </c>
    </row>
    <row r="45" spans="1:6" s="47" customFormat="1" ht="15.75" outlineLevel="2" thickBot="1">
      <c r="A45" s="35" t="s">
        <v>108</v>
      </c>
      <c r="B45" s="35" t="s">
        <v>107</v>
      </c>
      <c r="C45" s="35">
        <v>796.91</v>
      </c>
      <c r="D45" s="56" t="s">
        <v>6</v>
      </c>
      <c r="E45" s="56">
        <v>1</v>
      </c>
    </row>
    <row r="46" spans="1:6" s="47" customFormat="1" ht="15.75" outlineLevel="2" thickBot="1">
      <c r="A46" s="35" t="s">
        <v>45</v>
      </c>
      <c r="B46" s="35" t="s">
        <v>46</v>
      </c>
      <c r="C46" s="35">
        <v>42268.6</v>
      </c>
      <c r="D46" s="56" t="s">
        <v>5</v>
      </c>
      <c r="E46" s="56">
        <v>110</v>
      </c>
    </row>
    <row r="47" spans="1:6" s="47" customFormat="1" ht="15.75" outlineLevel="2" thickBot="1">
      <c r="A47" s="35" t="s">
        <v>96</v>
      </c>
      <c r="B47" s="35" t="s">
        <v>96</v>
      </c>
      <c r="C47" s="35">
        <v>1241.9100000000001</v>
      </c>
      <c r="D47" s="56" t="s">
        <v>6</v>
      </c>
      <c r="E47" s="56">
        <v>3</v>
      </c>
    </row>
    <row r="48" spans="1:6" ht="43.5" thickBot="1">
      <c r="A48" s="8" t="s">
        <v>24</v>
      </c>
      <c r="B48" s="5">
        <f>SUM(B49:B56)</f>
        <v>0</v>
      </c>
      <c r="C48" s="18">
        <f>SUM(C49:C64)</f>
        <v>37656.090000000004</v>
      </c>
      <c r="D48" s="7"/>
      <c r="E48" s="6"/>
      <c r="F48" s="48" t="s">
        <v>4</v>
      </c>
    </row>
    <row r="49" spans="1:5" ht="15.75" outlineLevel="1" collapsed="1" thickBot="1">
      <c r="A49" s="35" t="s">
        <v>74</v>
      </c>
      <c r="B49" s="35" t="s">
        <v>74</v>
      </c>
      <c r="C49" s="35">
        <v>969.06</v>
      </c>
      <c r="D49" s="56" t="s">
        <v>75</v>
      </c>
      <c r="E49" s="56">
        <v>2</v>
      </c>
    </row>
    <row r="50" spans="1:5" ht="15.75" outlineLevel="1" thickBot="1">
      <c r="A50" s="35" t="s">
        <v>77</v>
      </c>
      <c r="B50" s="35" t="s">
        <v>77</v>
      </c>
      <c r="C50" s="35">
        <v>809.36</v>
      </c>
      <c r="D50" s="56" t="s">
        <v>78</v>
      </c>
      <c r="E50" s="56">
        <v>1</v>
      </c>
    </row>
    <row r="51" spans="1:5" s="47" customFormat="1" ht="15.75" outlineLevel="2" thickBot="1">
      <c r="A51" s="35" t="s">
        <v>149</v>
      </c>
      <c r="B51" s="35" t="s">
        <v>149</v>
      </c>
      <c r="C51" s="35">
        <v>5052.6000000000004</v>
      </c>
      <c r="D51" s="56" t="s">
        <v>7</v>
      </c>
      <c r="E51" s="56">
        <v>18</v>
      </c>
    </row>
    <row r="52" spans="1:5" s="47" customFormat="1" ht="15.75" outlineLevel="2" thickBot="1">
      <c r="A52" s="35" t="s">
        <v>37</v>
      </c>
      <c r="B52" s="35" t="s">
        <v>37</v>
      </c>
      <c r="C52" s="35">
        <v>289.19</v>
      </c>
      <c r="D52" s="56" t="s">
        <v>6</v>
      </c>
      <c r="E52" s="56">
        <v>1</v>
      </c>
    </row>
    <row r="53" spans="1:5" s="47" customFormat="1" ht="15.75" outlineLevel="2" thickBot="1">
      <c r="A53" s="35" t="s">
        <v>145</v>
      </c>
      <c r="B53" s="35" t="s">
        <v>145</v>
      </c>
      <c r="C53" s="35">
        <v>383.63</v>
      </c>
      <c r="D53" s="56" t="s">
        <v>6</v>
      </c>
      <c r="E53" s="56">
        <v>1</v>
      </c>
    </row>
    <row r="54" spans="1:5" s="47" customFormat="1" ht="15.75" outlineLevel="2" thickBot="1">
      <c r="A54" s="35" t="s">
        <v>141</v>
      </c>
      <c r="B54" s="35" t="s">
        <v>141</v>
      </c>
      <c r="C54" s="35">
        <v>16931.88</v>
      </c>
      <c r="D54" s="56" t="s">
        <v>7</v>
      </c>
      <c r="E54" s="56">
        <v>12</v>
      </c>
    </row>
    <row r="55" spans="1:5" s="47" customFormat="1" ht="15.75" outlineLevel="2" thickBot="1">
      <c r="A55" s="35" t="s">
        <v>47</v>
      </c>
      <c r="B55" s="35" t="s">
        <v>47</v>
      </c>
      <c r="C55" s="35">
        <v>2739</v>
      </c>
      <c r="D55" s="56" t="s">
        <v>6</v>
      </c>
      <c r="E55" s="56">
        <v>4</v>
      </c>
    </row>
    <row r="56" spans="1:5" s="47" customFormat="1" ht="15.75" outlineLevel="2" thickBot="1">
      <c r="A56" s="35" t="s">
        <v>118</v>
      </c>
      <c r="B56" s="35" t="s">
        <v>118</v>
      </c>
      <c r="C56" s="35">
        <v>2242.85</v>
      </c>
      <c r="D56" s="56" t="s">
        <v>6</v>
      </c>
      <c r="E56" s="56">
        <v>1</v>
      </c>
    </row>
    <row r="57" spans="1:5" s="47" customFormat="1" ht="15.75" outlineLevel="2" thickBot="1">
      <c r="A57" s="35" t="s">
        <v>105</v>
      </c>
      <c r="B57" s="35" t="s">
        <v>105</v>
      </c>
      <c r="C57" s="35">
        <v>810.42</v>
      </c>
      <c r="D57" s="56" t="s">
        <v>104</v>
      </c>
      <c r="E57" s="56">
        <v>3</v>
      </c>
    </row>
    <row r="58" spans="1:5" s="47" customFormat="1" ht="15.75" outlineLevel="2" thickBot="1">
      <c r="A58" s="35" t="s">
        <v>102</v>
      </c>
      <c r="B58" s="35" t="s">
        <v>102</v>
      </c>
      <c r="C58" s="35">
        <v>932.54</v>
      </c>
      <c r="D58" s="56" t="s">
        <v>101</v>
      </c>
      <c r="E58" s="56">
        <v>1</v>
      </c>
    </row>
    <row r="59" spans="1:5" s="47" customFormat="1" ht="15.75" outlineLevel="2" thickBot="1">
      <c r="A59" s="35" t="s">
        <v>99</v>
      </c>
      <c r="B59" s="35" t="s">
        <v>99</v>
      </c>
      <c r="C59" s="35">
        <v>997.05</v>
      </c>
      <c r="D59" s="56" t="s">
        <v>7</v>
      </c>
      <c r="E59" s="56">
        <v>5</v>
      </c>
    </row>
    <row r="60" spans="1:5" s="47" customFormat="1" ht="15.75" outlineLevel="2" thickBot="1">
      <c r="A60" s="35" t="s">
        <v>94</v>
      </c>
      <c r="B60" s="35" t="s">
        <v>94</v>
      </c>
      <c r="C60" s="35">
        <v>225.84</v>
      </c>
      <c r="D60" s="56" t="s">
        <v>6</v>
      </c>
      <c r="E60" s="56">
        <v>2</v>
      </c>
    </row>
    <row r="61" spans="1:5" s="47" customFormat="1" ht="15.75" outlineLevel="2" thickBot="1">
      <c r="A61" s="35" t="s">
        <v>92</v>
      </c>
      <c r="B61" s="35" t="s">
        <v>92</v>
      </c>
      <c r="C61" s="35">
        <v>69</v>
      </c>
      <c r="D61" s="56" t="s">
        <v>6</v>
      </c>
      <c r="E61" s="56">
        <v>1</v>
      </c>
    </row>
    <row r="62" spans="1:5" s="47" customFormat="1" ht="15.75" outlineLevel="2" thickBot="1">
      <c r="A62" s="35" t="s">
        <v>90</v>
      </c>
      <c r="B62" s="35" t="s">
        <v>90</v>
      </c>
      <c r="C62" s="35">
        <v>798.98</v>
      </c>
      <c r="D62" s="56" t="s">
        <v>7</v>
      </c>
      <c r="E62" s="56">
        <v>1</v>
      </c>
    </row>
    <row r="63" spans="1:5" s="47" customFormat="1" ht="15.75" outlineLevel="2" thickBot="1">
      <c r="A63" s="35" t="s">
        <v>88</v>
      </c>
      <c r="B63" s="35" t="s">
        <v>88</v>
      </c>
      <c r="C63" s="35">
        <v>818.64</v>
      </c>
      <c r="D63" s="56" t="s">
        <v>7</v>
      </c>
      <c r="E63" s="56">
        <v>1</v>
      </c>
    </row>
    <row r="64" spans="1:5" s="47" customFormat="1" ht="15.75" outlineLevel="2" thickBot="1">
      <c r="A64" s="35" t="s">
        <v>86</v>
      </c>
      <c r="B64" s="35" t="s">
        <v>85</v>
      </c>
      <c r="C64" s="35">
        <v>3586.05</v>
      </c>
      <c r="D64" s="56" t="s">
        <v>7</v>
      </c>
      <c r="E64" s="56">
        <v>3</v>
      </c>
    </row>
    <row r="65" spans="1:5" ht="28.5">
      <c r="A65" s="8" t="s">
        <v>25</v>
      </c>
      <c r="B65" s="5" t="e">
        <f>#REF!+#REF!</f>
        <v>#REF!</v>
      </c>
      <c r="C65" s="18">
        <v>0</v>
      </c>
      <c r="D65" s="7"/>
      <c r="E65" s="6"/>
    </row>
    <row r="66" spans="1:5" ht="28.5">
      <c r="A66" s="8" t="s">
        <v>26</v>
      </c>
      <c r="B66" s="5" t="e">
        <f>SUM(#REF!)</f>
        <v>#REF!</v>
      </c>
      <c r="C66" s="18">
        <v>0</v>
      </c>
      <c r="D66" s="7"/>
      <c r="E66" s="6"/>
    </row>
    <row r="67" spans="1:5" ht="28.5">
      <c r="A67" s="8" t="s">
        <v>27</v>
      </c>
      <c r="B67" s="5" t="e">
        <f>#REF!</f>
        <v>#REF!</v>
      </c>
      <c r="C67" s="18">
        <v>0</v>
      </c>
      <c r="D67" s="7"/>
      <c r="E67" s="6"/>
    </row>
    <row r="68" spans="1:5" ht="29.25" thickBot="1">
      <c r="A68" s="8" t="s">
        <v>28</v>
      </c>
      <c r="B68" s="5" t="e">
        <f>B69+#REF!</f>
        <v>#VALUE!</v>
      </c>
      <c r="C68" s="18">
        <f>(C69)</f>
        <v>1604.72</v>
      </c>
      <c r="D68" s="7"/>
      <c r="E68" s="6"/>
    </row>
    <row r="69" spans="1:5" s="47" customFormat="1" ht="15.75" outlineLevel="2" thickBot="1">
      <c r="A69" s="35" t="s">
        <v>41</v>
      </c>
      <c r="B69" s="35" t="s">
        <v>41</v>
      </c>
      <c r="C69" s="35">
        <v>1604.72</v>
      </c>
      <c r="D69" s="56" t="s">
        <v>6</v>
      </c>
      <c r="E69" s="56">
        <v>4</v>
      </c>
    </row>
    <row r="70" spans="1:5" ht="28.5">
      <c r="A70" s="8" t="s">
        <v>29</v>
      </c>
      <c r="B70" s="5" t="e">
        <f>#REF!</f>
        <v>#REF!</v>
      </c>
      <c r="C70" s="18">
        <v>0</v>
      </c>
      <c r="D70" s="7"/>
      <c r="E70" s="6"/>
    </row>
    <row r="71" spans="1:5" ht="29.25" thickBot="1">
      <c r="A71" s="8" t="s">
        <v>30</v>
      </c>
      <c r="B71" s="5" t="e">
        <f>B72+#REF!</f>
        <v>#VALUE!</v>
      </c>
      <c r="C71" s="18">
        <f>C72+C73</f>
        <v>21184.989999999998</v>
      </c>
      <c r="D71" s="7"/>
      <c r="E71" s="6"/>
    </row>
    <row r="72" spans="1:5" s="47" customFormat="1" ht="15.75" outlineLevel="2" thickBot="1">
      <c r="A72" s="35" t="s">
        <v>139</v>
      </c>
      <c r="B72" s="35" t="s">
        <v>139</v>
      </c>
      <c r="C72" s="35">
        <v>8690.81</v>
      </c>
      <c r="D72" s="56" t="s">
        <v>5</v>
      </c>
      <c r="E72" s="56">
        <v>18373.8</v>
      </c>
    </row>
    <row r="73" spans="1:5" s="47" customFormat="1" ht="15.75" outlineLevel="2" thickBot="1">
      <c r="A73" s="35" t="s">
        <v>137</v>
      </c>
      <c r="B73" s="35" t="s">
        <v>137</v>
      </c>
      <c r="C73" s="35">
        <v>12494.18</v>
      </c>
      <c r="D73" s="56" t="s">
        <v>5</v>
      </c>
      <c r="E73" s="56">
        <v>18373.8</v>
      </c>
    </row>
    <row r="74" spans="1:5" ht="43.5" thickBot="1">
      <c r="A74" s="8" t="s">
        <v>31</v>
      </c>
      <c r="B74" s="5" t="str">
        <f>B75</f>
        <v>Дератизация</v>
      </c>
      <c r="C74" s="18">
        <f>C75+C76+C77</f>
        <v>5718.82</v>
      </c>
      <c r="D74" s="7"/>
      <c r="E74" s="6"/>
    </row>
    <row r="75" spans="1:5" ht="15.75" thickBot="1">
      <c r="A75" s="35" t="s">
        <v>32</v>
      </c>
      <c r="B75" s="35" t="s">
        <v>32</v>
      </c>
      <c r="C75" s="35">
        <v>4034.88</v>
      </c>
      <c r="D75" s="56" t="s">
        <v>5</v>
      </c>
      <c r="E75" s="56">
        <v>2802</v>
      </c>
    </row>
    <row r="76" spans="1:5" ht="15.75" thickBot="1">
      <c r="A76" s="35" t="s">
        <v>32</v>
      </c>
      <c r="B76" s="35" t="s">
        <v>32</v>
      </c>
      <c r="C76" s="35">
        <v>1344.96</v>
      </c>
      <c r="D76" s="56" t="s">
        <v>5</v>
      </c>
      <c r="E76" s="56">
        <v>934</v>
      </c>
    </row>
    <row r="77" spans="1:5" ht="15.75" thickBot="1">
      <c r="A77" s="35" t="s">
        <v>76</v>
      </c>
      <c r="B77" s="35" t="s">
        <v>76</v>
      </c>
      <c r="C77" s="35">
        <v>338.98</v>
      </c>
      <c r="D77" s="56" t="s">
        <v>6</v>
      </c>
      <c r="E77" s="56">
        <v>2</v>
      </c>
    </row>
    <row r="78" spans="1:5" ht="57.75" thickBot="1">
      <c r="A78" s="8" t="s">
        <v>33</v>
      </c>
      <c r="B78" s="5" t="e">
        <f>SUM(#REF!)</f>
        <v>#REF!</v>
      </c>
      <c r="C78" s="18">
        <f>SUM(C79:C83)</f>
        <v>98589.62</v>
      </c>
      <c r="D78" s="7"/>
      <c r="E78" s="6"/>
    </row>
    <row r="79" spans="1:5" s="47" customFormat="1" ht="15.75" outlineLevel="2" thickBot="1">
      <c r="A79" s="35" t="s">
        <v>155</v>
      </c>
      <c r="B79" s="35" t="s">
        <v>154</v>
      </c>
      <c r="C79" s="35">
        <v>312.35000000000002</v>
      </c>
      <c r="D79" s="56" t="s">
        <v>5</v>
      </c>
      <c r="E79" s="56">
        <v>18373.8</v>
      </c>
    </row>
    <row r="80" spans="1:5" s="47" customFormat="1" ht="15.75" outlineLevel="2" thickBot="1">
      <c r="A80" s="35" t="s">
        <v>152</v>
      </c>
      <c r="B80" s="35" t="s">
        <v>151</v>
      </c>
      <c r="C80" s="35">
        <v>312.35000000000002</v>
      </c>
      <c r="D80" s="56" t="s">
        <v>5</v>
      </c>
      <c r="E80" s="56">
        <v>18373.8</v>
      </c>
    </row>
    <row r="81" spans="1:7" s="47" customFormat="1" ht="15.75" outlineLevel="2" thickBot="1">
      <c r="A81" s="35" t="s">
        <v>48</v>
      </c>
      <c r="B81" s="35" t="s">
        <v>48</v>
      </c>
      <c r="C81" s="35">
        <v>400</v>
      </c>
      <c r="D81" s="56" t="s">
        <v>6</v>
      </c>
      <c r="E81" s="56">
        <v>10</v>
      </c>
    </row>
    <row r="82" spans="1:7" ht="15.75" thickBot="1">
      <c r="A82" s="35" t="s">
        <v>79</v>
      </c>
      <c r="B82" s="35" t="s">
        <v>80</v>
      </c>
      <c r="C82" s="35">
        <v>51814.14</v>
      </c>
      <c r="D82" s="56" t="s">
        <v>5</v>
      </c>
      <c r="E82" s="56">
        <v>18373.8</v>
      </c>
    </row>
    <row r="83" spans="1:7" ht="15.75" thickBot="1">
      <c r="A83" s="35" t="s">
        <v>82</v>
      </c>
      <c r="B83" s="35" t="s">
        <v>82</v>
      </c>
      <c r="C83" s="35">
        <v>45750.78</v>
      </c>
      <c r="D83" s="56" t="s">
        <v>5</v>
      </c>
      <c r="E83" s="56">
        <v>18373.8</v>
      </c>
    </row>
    <row r="84" spans="1:7">
      <c r="A84" s="8" t="s">
        <v>34</v>
      </c>
      <c r="B84" s="5">
        <f>B85</f>
        <v>3203.3898305084749</v>
      </c>
      <c r="C84" s="18">
        <f>C85+C86</f>
        <v>36913.08</v>
      </c>
      <c r="D84" s="7"/>
      <c r="E84" s="6"/>
    </row>
    <row r="85" spans="1:7" ht="30">
      <c r="A85" s="11" t="s">
        <v>9</v>
      </c>
      <c r="B85" s="9">
        <f>C85/1.18</f>
        <v>3203.3898305084749</v>
      </c>
      <c r="C85" s="19">
        <f>E85*5*12</f>
        <v>3780</v>
      </c>
      <c r="D85" s="12" t="s">
        <v>8</v>
      </c>
      <c r="E85" s="10">
        <v>63</v>
      </c>
    </row>
    <row r="86" spans="1:7">
      <c r="A86" s="47" t="s">
        <v>49</v>
      </c>
      <c r="B86" s="9"/>
      <c r="C86" s="19">
        <v>33133.08</v>
      </c>
      <c r="D86" s="12"/>
      <c r="E86" s="10"/>
    </row>
    <row r="87" spans="1:7">
      <c r="A87" s="49" t="s">
        <v>171</v>
      </c>
      <c r="B87" s="50" t="e">
        <f>B18+B21+B24+B35+B48+B65+B66+B67+B68+B70+B71+B74+B78+B84</f>
        <v>#REF!</v>
      </c>
      <c r="C87" s="18">
        <f>C18+C21+C24+C27+C36+C48+C65+C66+C67+C68+C70+C71+C74+C78</f>
        <v>526778.78</v>
      </c>
      <c r="D87" s="51"/>
      <c r="E87" s="6"/>
      <c r="G87" s="52"/>
    </row>
    <row r="88" spans="1:7">
      <c r="A88" s="49" t="s">
        <v>172</v>
      </c>
      <c r="B88" s="53"/>
      <c r="C88" s="18">
        <f>C87*1.18+C84</f>
        <v>658512.04039999994</v>
      </c>
      <c r="D88" s="7"/>
      <c r="E88" s="6"/>
    </row>
    <row r="89" spans="1:7">
      <c r="A89" s="49" t="s">
        <v>173</v>
      </c>
      <c r="B89" s="53"/>
      <c r="C89" s="18">
        <f>C4+C6+C9-C88</f>
        <v>321015.25180000009</v>
      </c>
      <c r="D89" s="7"/>
      <c r="E89" s="6"/>
    </row>
    <row r="90" spans="1:7" ht="28.5">
      <c r="A90" s="8" t="s">
        <v>177</v>
      </c>
      <c r="B90" s="53"/>
      <c r="C90" s="18">
        <f>C89+C8</f>
        <v>399154.10180000006</v>
      </c>
      <c r="D90" s="55"/>
      <c r="E90" s="54"/>
    </row>
  </sheetData>
  <mergeCells count="4">
    <mergeCell ref="A1:E1"/>
    <mergeCell ref="A17:E17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5"/>
  <sheetViews>
    <sheetView workbookViewId="0">
      <selection activeCell="A75" activeCellId="6" sqref="A93:XFD93 A91:XFD91 A83:XFD83 A81:XFD81 A79:XFD79 A77:XFD77 A75:XFD75"/>
    </sheetView>
  </sheetViews>
  <sheetFormatPr defaultRowHeight="15" outlineLevelRow="2"/>
  <cols>
    <col min="1" max="1" width="0.140625" style="33" customWidth="1"/>
    <col min="2" max="2" width="50.7109375" style="33" customWidth="1"/>
    <col min="3" max="3" width="12.7109375" style="33" customWidth="1"/>
    <col min="4" max="4" width="20.7109375" style="33" customWidth="1"/>
    <col min="5" max="5" width="12.7109375" style="33" customWidth="1"/>
    <col min="6" max="16384" width="9.140625" style="33"/>
  </cols>
  <sheetData>
    <row r="2" spans="1:5">
      <c r="A2" s="33" t="s">
        <v>170</v>
      </c>
    </row>
    <row r="3" spans="1:5">
      <c r="A3" s="33" t="s">
        <v>169</v>
      </c>
    </row>
    <row r="4" spans="1:5" ht="15.75" thickBot="1"/>
    <row r="5" spans="1:5" ht="15.75" thickBot="1">
      <c r="A5" s="34"/>
      <c r="B5" s="34" t="s">
        <v>168</v>
      </c>
      <c r="C5" s="34" t="s">
        <v>167</v>
      </c>
      <c r="D5" s="34" t="s">
        <v>166</v>
      </c>
      <c r="E5" s="34" t="s">
        <v>165</v>
      </c>
    </row>
    <row r="6" spans="1:5" s="31" customFormat="1" ht="15.75" outlineLevel="2" thickBot="1">
      <c r="A6" s="30" t="s">
        <v>62</v>
      </c>
      <c r="B6" s="30" t="s">
        <v>62</v>
      </c>
      <c r="C6" s="30">
        <v>38359.4</v>
      </c>
      <c r="D6" s="30" t="s">
        <v>21</v>
      </c>
      <c r="E6" s="30">
        <v>713</v>
      </c>
    </row>
    <row r="7" spans="1:5" s="31" customFormat="1" ht="15.75" outlineLevel="1" thickBot="1">
      <c r="A7" s="32" t="s">
        <v>164</v>
      </c>
      <c r="B7" s="30"/>
      <c r="C7" s="30">
        <f>SUBTOTAL(9,C6:C6)</f>
        <v>38359.4</v>
      </c>
      <c r="D7" s="30"/>
      <c r="E7" s="30">
        <f>SUBTOTAL(9,E6:E6)</f>
        <v>713</v>
      </c>
    </row>
    <row r="8" spans="1:5" s="31" customFormat="1" ht="15.75" outlineLevel="2" thickBot="1">
      <c r="A8" s="30" t="s">
        <v>63</v>
      </c>
      <c r="B8" s="30" t="s">
        <v>63</v>
      </c>
      <c r="C8" s="30">
        <v>38574.6</v>
      </c>
      <c r="D8" s="30" t="s">
        <v>21</v>
      </c>
      <c r="E8" s="30">
        <v>717</v>
      </c>
    </row>
    <row r="9" spans="1:5" s="31" customFormat="1" ht="15.75" outlineLevel="1" thickBot="1">
      <c r="A9" s="37" t="s">
        <v>163</v>
      </c>
      <c r="B9" s="30"/>
      <c r="C9" s="30">
        <f>SUBTOTAL(9,C8:C8)</f>
        <v>38574.6</v>
      </c>
      <c r="D9" s="30"/>
      <c r="E9" s="30">
        <f>SUBTOTAL(9,E8:E8)</f>
        <v>717</v>
      </c>
    </row>
    <row r="10" spans="1:5" s="31" customFormat="1" ht="15.75" outlineLevel="2" thickBot="1">
      <c r="A10" s="30" t="s">
        <v>74</v>
      </c>
      <c r="B10" s="30" t="s">
        <v>74</v>
      </c>
      <c r="C10" s="30">
        <v>969.06</v>
      </c>
      <c r="D10" s="30" t="s">
        <v>75</v>
      </c>
      <c r="E10" s="30">
        <v>2</v>
      </c>
    </row>
    <row r="11" spans="1:5" s="31" customFormat="1" ht="15.75" outlineLevel="1" thickBot="1">
      <c r="A11" s="37" t="s">
        <v>162</v>
      </c>
      <c r="B11" s="30"/>
      <c r="C11" s="30">
        <f>SUBTOTAL(9,C10:C10)</f>
        <v>969.06</v>
      </c>
      <c r="D11" s="30"/>
      <c r="E11" s="30">
        <f>SUBTOTAL(9,E10:E10)</f>
        <v>2</v>
      </c>
    </row>
    <row r="12" spans="1:5" s="31" customFormat="1" ht="15.75" outlineLevel="2" thickBot="1">
      <c r="A12" s="30" t="s">
        <v>64</v>
      </c>
      <c r="B12" s="30" t="s">
        <v>64</v>
      </c>
      <c r="C12" s="30">
        <v>1469.9</v>
      </c>
      <c r="D12" s="30" t="s">
        <v>5</v>
      </c>
      <c r="E12" s="30">
        <v>18373.8</v>
      </c>
    </row>
    <row r="13" spans="1:5" s="31" customFormat="1" ht="15.75" outlineLevel="1" thickBot="1">
      <c r="A13" s="37" t="s">
        <v>161</v>
      </c>
      <c r="B13" s="30"/>
      <c r="C13" s="30">
        <f>SUBTOTAL(9,C12:C12)</f>
        <v>1469.9</v>
      </c>
      <c r="D13" s="30"/>
      <c r="E13" s="30">
        <f>SUBTOTAL(9,E12:E12)</f>
        <v>18373.8</v>
      </c>
    </row>
    <row r="14" spans="1:5" s="31" customFormat="1" ht="15.75" outlineLevel="2" thickBot="1">
      <c r="A14" s="30" t="s">
        <v>65</v>
      </c>
      <c r="B14" s="30" t="s">
        <v>66</v>
      </c>
      <c r="C14" s="30">
        <v>1653.64</v>
      </c>
      <c r="D14" s="30" t="s">
        <v>5</v>
      </c>
      <c r="E14" s="30">
        <v>18373.8</v>
      </c>
    </row>
    <row r="15" spans="1:5" s="31" customFormat="1" ht="15.75" outlineLevel="1" thickBot="1">
      <c r="A15" s="37" t="s">
        <v>160</v>
      </c>
      <c r="B15" s="30"/>
      <c r="C15" s="30">
        <f>SUBTOTAL(9,C14:C14)</f>
        <v>1653.64</v>
      </c>
      <c r="D15" s="30"/>
      <c r="E15" s="30">
        <f>SUBTOTAL(9,E14:E14)</f>
        <v>18373.8</v>
      </c>
    </row>
    <row r="16" spans="1:5" s="31" customFormat="1" ht="15.75" outlineLevel="2" thickBot="1">
      <c r="A16" s="30" t="s">
        <v>76</v>
      </c>
      <c r="B16" s="30" t="s">
        <v>76</v>
      </c>
      <c r="C16" s="30">
        <v>338.98</v>
      </c>
      <c r="D16" s="30" t="s">
        <v>6</v>
      </c>
      <c r="E16" s="30">
        <v>2</v>
      </c>
    </row>
    <row r="17" spans="1:5" s="31" customFormat="1" ht="15.75" outlineLevel="1" thickBot="1">
      <c r="A17" s="37" t="s">
        <v>159</v>
      </c>
      <c r="B17" s="30"/>
      <c r="C17" s="30">
        <f>SUBTOTAL(9,C16:C16)</f>
        <v>338.98</v>
      </c>
      <c r="D17" s="30"/>
      <c r="E17" s="30">
        <f>SUBTOTAL(9,E16:E16)</f>
        <v>2</v>
      </c>
    </row>
    <row r="18" spans="1:5" s="31" customFormat="1" ht="15.75" outlineLevel="2" thickBot="1">
      <c r="A18" s="30" t="s">
        <v>32</v>
      </c>
      <c r="B18" s="30" t="s">
        <v>32</v>
      </c>
      <c r="C18" s="30">
        <v>4034.88</v>
      </c>
      <c r="D18" s="30" t="s">
        <v>5</v>
      </c>
      <c r="E18" s="30">
        <v>2802</v>
      </c>
    </row>
    <row r="19" spans="1:5" s="31" customFormat="1" ht="15.75" outlineLevel="2" thickBot="1">
      <c r="A19" s="30" t="s">
        <v>32</v>
      </c>
      <c r="B19" s="30" t="s">
        <v>32</v>
      </c>
      <c r="C19" s="30">
        <v>1344.96</v>
      </c>
      <c r="D19" s="30" t="s">
        <v>5</v>
      </c>
      <c r="E19" s="30">
        <v>934</v>
      </c>
    </row>
    <row r="20" spans="1:5" s="31" customFormat="1" ht="15.75" outlineLevel="1" thickBot="1">
      <c r="A20" s="37" t="s">
        <v>158</v>
      </c>
      <c r="B20" s="30"/>
      <c r="C20" s="30">
        <f>SUBTOTAL(9,C18:C19)</f>
        <v>5379.84</v>
      </c>
      <c r="D20" s="30"/>
      <c r="E20" s="30">
        <f>SUBTOTAL(9,E18:E19)</f>
        <v>3736</v>
      </c>
    </row>
    <row r="21" spans="1:5" s="31" customFormat="1" ht="15.75" outlineLevel="2" thickBot="1">
      <c r="A21" s="30" t="s">
        <v>77</v>
      </c>
      <c r="B21" s="30" t="s">
        <v>77</v>
      </c>
      <c r="C21" s="30">
        <v>809.36</v>
      </c>
      <c r="D21" s="30" t="s">
        <v>78</v>
      </c>
      <c r="E21" s="30">
        <v>1</v>
      </c>
    </row>
    <row r="22" spans="1:5" s="31" customFormat="1" ht="15.75" outlineLevel="1" thickBot="1">
      <c r="A22" s="37" t="s">
        <v>157</v>
      </c>
      <c r="B22" s="30"/>
      <c r="C22" s="30">
        <f>SUBTOTAL(9,C21:C21)</f>
        <v>809.36</v>
      </c>
      <c r="D22" s="30"/>
      <c r="E22" s="30">
        <f>SUBTOTAL(9,E21:E21)</f>
        <v>1</v>
      </c>
    </row>
    <row r="23" spans="1:5" s="31" customFormat="1" ht="15.75" outlineLevel="2" thickBot="1">
      <c r="A23" s="30" t="s">
        <v>39</v>
      </c>
      <c r="B23" s="30" t="s">
        <v>40</v>
      </c>
      <c r="C23" s="30">
        <v>431.2</v>
      </c>
      <c r="D23" s="30" t="s">
        <v>6</v>
      </c>
      <c r="E23" s="30">
        <v>2</v>
      </c>
    </row>
    <row r="24" spans="1:5" s="31" customFormat="1" ht="15.75" outlineLevel="1" thickBot="1">
      <c r="A24" s="37" t="s">
        <v>156</v>
      </c>
      <c r="B24" s="30"/>
      <c r="C24" s="30">
        <f>SUBTOTAL(9,C23:C23)</f>
        <v>431.2</v>
      </c>
      <c r="D24" s="30"/>
      <c r="E24" s="30">
        <f>SUBTOTAL(9,E23:E23)</f>
        <v>2</v>
      </c>
    </row>
    <row r="25" spans="1:5" s="31" customFormat="1" ht="15.75" outlineLevel="2" thickBot="1">
      <c r="A25" s="30" t="s">
        <v>155</v>
      </c>
      <c r="B25" s="30" t="s">
        <v>154</v>
      </c>
      <c r="C25" s="30">
        <v>312.35000000000002</v>
      </c>
      <c r="D25" s="30" t="s">
        <v>5</v>
      </c>
      <c r="E25" s="30">
        <v>18373.8</v>
      </c>
    </row>
    <row r="26" spans="1:5" s="31" customFormat="1" ht="15.75" outlineLevel="1" thickBot="1">
      <c r="A26" s="37" t="s">
        <v>153</v>
      </c>
      <c r="B26" s="30"/>
      <c r="C26" s="30">
        <f>SUBTOTAL(9,C25:C25)</f>
        <v>312.35000000000002</v>
      </c>
      <c r="D26" s="30"/>
      <c r="E26" s="30">
        <f>SUBTOTAL(9,E25:E25)</f>
        <v>18373.8</v>
      </c>
    </row>
    <row r="27" spans="1:5" s="31" customFormat="1" ht="15.75" outlineLevel="2" thickBot="1">
      <c r="A27" s="30" t="s">
        <v>152</v>
      </c>
      <c r="B27" s="30" t="s">
        <v>151</v>
      </c>
      <c r="C27" s="30">
        <v>312.35000000000002</v>
      </c>
      <c r="D27" s="30" t="s">
        <v>5</v>
      </c>
      <c r="E27" s="30">
        <v>18373.8</v>
      </c>
    </row>
    <row r="28" spans="1:5" s="31" customFormat="1" ht="15.75" outlineLevel="1" thickBot="1">
      <c r="A28" s="37" t="s">
        <v>150</v>
      </c>
      <c r="B28" s="30"/>
      <c r="C28" s="30">
        <f>SUBTOTAL(9,C27:C27)</f>
        <v>312.35000000000002</v>
      </c>
      <c r="D28" s="30"/>
      <c r="E28" s="30">
        <f>SUBTOTAL(9,E27:E27)</f>
        <v>18373.8</v>
      </c>
    </row>
    <row r="29" spans="1:5" s="31" customFormat="1" ht="15.75" outlineLevel="2" thickBot="1">
      <c r="A29" s="30" t="s">
        <v>149</v>
      </c>
      <c r="B29" s="30" t="s">
        <v>149</v>
      </c>
      <c r="C29" s="30">
        <v>5052.6000000000004</v>
      </c>
      <c r="D29" s="30" t="s">
        <v>7</v>
      </c>
      <c r="E29" s="30">
        <v>18</v>
      </c>
    </row>
    <row r="30" spans="1:5" s="31" customFormat="1" ht="15.75" outlineLevel="1" thickBot="1">
      <c r="A30" s="37" t="s">
        <v>148</v>
      </c>
      <c r="B30" s="30"/>
      <c r="C30" s="30">
        <f>SUBTOTAL(9,C29:C29)</f>
        <v>5052.6000000000004</v>
      </c>
      <c r="D30" s="30"/>
      <c r="E30" s="30">
        <f>SUBTOTAL(9,E29:E29)</f>
        <v>18</v>
      </c>
    </row>
    <row r="31" spans="1:5" s="31" customFormat="1" ht="15.75" outlineLevel="2" thickBot="1">
      <c r="A31" s="30" t="s">
        <v>37</v>
      </c>
      <c r="B31" s="30" t="s">
        <v>37</v>
      </c>
      <c r="C31" s="30">
        <v>289.19</v>
      </c>
      <c r="D31" s="30" t="s">
        <v>6</v>
      </c>
      <c r="E31" s="30">
        <v>1</v>
      </c>
    </row>
    <row r="32" spans="1:5" s="31" customFormat="1" ht="15.75" outlineLevel="1" thickBot="1">
      <c r="A32" s="37" t="s">
        <v>147</v>
      </c>
      <c r="B32" s="30"/>
      <c r="C32" s="30">
        <f>SUBTOTAL(9,C31:C31)</f>
        <v>289.19</v>
      </c>
      <c r="D32" s="30"/>
      <c r="E32" s="30">
        <f>SUBTOTAL(9,E31:E31)</f>
        <v>1</v>
      </c>
    </row>
    <row r="33" spans="1:5" s="31" customFormat="1" ht="15.75" outlineLevel="2" thickBot="1">
      <c r="A33" s="30" t="s">
        <v>48</v>
      </c>
      <c r="B33" s="30" t="s">
        <v>48</v>
      </c>
      <c r="C33" s="30">
        <v>400</v>
      </c>
      <c r="D33" s="30" t="s">
        <v>6</v>
      </c>
      <c r="E33" s="30">
        <v>10</v>
      </c>
    </row>
    <row r="34" spans="1:5" s="31" customFormat="1" ht="15.75" outlineLevel="1" thickBot="1">
      <c r="A34" s="37" t="s">
        <v>146</v>
      </c>
      <c r="B34" s="30"/>
      <c r="C34" s="30">
        <f>SUBTOTAL(9,C33:C33)</f>
        <v>400</v>
      </c>
      <c r="D34" s="30"/>
      <c r="E34" s="30">
        <f>SUBTOTAL(9,E33:E33)</f>
        <v>10</v>
      </c>
    </row>
    <row r="35" spans="1:5" s="31" customFormat="1" ht="15.75" outlineLevel="2" thickBot="1">
      <c r="A35" s="30" t="s">
        <v>145</v>
      </c>
      <c r="B35" s="30" t="s">
        <v>145</v>
      </c>
      <c r="C35" s="30">
        <v>383.63</v>
      </c>
      <c r="D35" s="30" t="s">
        <v>6</v>
      </c>
      <c r="E35" s="30">
        <v>1</v>
      </c>
    </row>
    <row r="36" spans="1:5" s="31" customFormat="1" ht="15.75" outlineLevel="1" thickBot="1">
      <c r="A36" s="37" t="s">
        <v>144</v>
      </c>
      <c r="B36" s="30"/>
      <c r="C36" s="30">
        <f>SUBTOTAL(9,C35:C35)</f>
        <v>383.63</v>
      </c>
      <c r="D36" s="30"/>
      <c r="E36" s="30">
        <f>SUBTOTAL(9,E35:E35)</f>
        <v>1</v>
      </c>
    </row>
    <row r="37" spans="1:5" s="31" customFormat="1" ht="15.75" outlineLevel="2" thickBot="1">
      <c r="A37" s="30" t="s">
        <v>143</v>
      </c>
      <c r="B37" s="30" t="s">
        <v>143</v>
      </c>
      <c r="C37" s="30">
        <v>520.01</v>
      </c>
      <c r="D37" s="30" t="s">
        <v>6</v>
      </c>
      <c r="E37" s="30">
        <v>1</v>
      </c>
    </row>
    <row r="38" spans="1:5" s="31" customFormat="1" ht="15.75" outlineLevel="1" thickBot="1">
      <c r="A38" s="37" t="s">
        <v>142</v>
      </c>
      <c r="B38" s="30"/>
      <c r="C38" s="30">
        <f>SUBTOTAL(9,C37:C37)</f>
        <v>520.01</v>
      </c>
      <c r="D38" s="30"/>
      <c r="E38" s="30">
        <f>SUBTOTAL(9,E37:E37)</f>
        <v>1</v>
      </c>
    </row>
    <row r="39" spans="1:5" s="31" customFormat="1" ht="15.75" outlineLevel="2" thickBot="1">
      <c r="A39" s="30" t="s">
        <v>141</v>
      </c>
      <c r="B39" s="30" t="s">
        <v>141</v>
      </c>
      <c r="C39" s="30">
        <v>16931.88</v>
      </c>
      <c r="D39" s="30" t="s">
        <v>7</v>
      </c>
      <c r="E39" s="30">
        <v>12</v>
      </c>
    </row>
    <row r="40" spans="1:5" s="31" customFormat="1" ht="15.75" outlineLevel="1" thickBot="1">
      <c r="A40" s="37" t="s">
        <v>140</v>
      </c>
      <c r="B40" s="30"/>
      <c r="C40" s="30">
        <f>SUBTOTAL(9,C39:C39)</f>
        <v>16931.88</v>
      </c>
      <c r="D40" s="30"/>
      <c r="E40" s="30">
        <f>SUBTOTAL(9,E39:E39)</f>
        <v>12</v>
      </c>
    </row>
    <row r="41" spans="1:5" s="31" customFormat="1" ht="15.75" outlineLevel="2" thickBot="1">
      <c r="A41" s="30" t="s">
        <v>139</v>
      </c>
      <c r="B41" s="30" t="s">
        <v>139</v>
      </c>
      <c r="C41" s="30">
        <v>8690.81</v>
      </c>
      <c r="D41" s="30" t="s">
        <v>5</v>
      </c>
      <c r="E41" s="30">
        <v>18373.8</v>
      </c>
    </row>
    <row r="42" spans="1:5" s="31" customFormat="1" ht="15.75" outlineLevel="1" thickBot="1">
      <c r="A42" s="37" t="s">
        <v>138</v>
      </c>
      <c r="B42" s="30"/>
      <c r="C42" s="30">
        <f>SUBTOTAL(9,C41:C41)</f>
        <v>8690.81</v>
      </c>
      <c r="D42" s="30"/>
      <c r="E42" s="30">
        <f>SUBTOTAL(9,E41:E41)</f>
        <v>18373.8</v>
      </c>
    </row>
    <row r="43" spans="1:5" s="31" customFormat="1" ht="15.75" outlineLevel="2" thickBot="1">
      <c r="A43" s="30" t="s">
        <v>137</v>
      </c>
      <c r="B43" s="30" t="s">
        <v>137</v>
      </c>
      <c r="C43" s="30">
        <v>12494.18</v>
      </c>
      <c r="D43" s="30" t="s">
        <v>5</v>
      </c>
      <c r="E43" s="30">
        <v>18373.8</v>
      </c>
    </row>
    <row r="44" spans="1:5" s="31" customFormat="1" ht="15.75" outlineLevel="1" thickBot="1">
      <c r="A44" s="37" t="s">
        <v>136</v>
      </c>
      <c r="B44" s="30"/>
      <c r="C44" s="30">
        <f>SUBTOTAL(9,C43:C43)</f>
        <v>12494.18</v>
      </c>
      <c r="D44" s="30"/>
      <c r="E44" s="30">
        <f>SUBTOTAL(9,E43:E43)</f>
        <v>18373.8</v>
      </c>
    </row>
    <row r="45" spans="1:5" s="31" customFormat="1" ht="15.75" outlineLevel="2" thickBot="1">
      <c r="A45" s="30" t="s">
        <v>135</v>
      </c>
      <c r="B45" s="30" t="s">
        <v>134</v>
      </c>
      <c r="C45" s="30">
        <v>32384.799999999999</v>
      </c>
      <c r="D45" s="30" t="s">
        <v>5</v>
      </c>
      <c r="E45" s="30">
        <v>112</v>
      </c>
    </row>
    <row r="46" spans="1:5" s="31" customFormat="1" ht="15.75" outlineLevel="1" thickBot="1">
      <c r="A46" s="37" t="s">
        <v>133</v>
      </c>
      <c r="B46" s="30"/>
      <c r="C46" s="30">
        <f>SUBTOTAL(9,C45:C45)</f>
        <v>32384.799999999999</v>
      </c>
      <c r="D46" s="30"/>
      <c r="E46" s="30">
        <f>SUBTOTAL(9,E45:E45)</f>
        <v>112</v>
      </c>
    </row>
    <row r="47" spans="1:5" s="31" customFormat="1" ht="15.75" outlineLevel="2" thickBot="1">
      <c r="A47" s="30" t="s">
        <v>60</v>
      </c>
      <c r="B47" s="30" t="s">
        <v>60</v>
      </c>
      <c r="C47" s="30">
        <v>22783.5</v>
      </c>
      <c r="D47" s="30" t="s">
        <v>5</v>
      </c>
      <c r="E47" s="30">
        <v>18373.8</v>
      </c>
    </row>
    <row r="48" spans="1:5" s="31" customFormat="1" ht="15.75" outlineLevel="1" thickBot="1">
      <c r="A48" s="37" t="s">
        <v>132</v>
      </c>
      <c r="B48" s="30"/>
      <c r="C48" s="30">
        <f>SUBTOTAL(9,C47:C47)</f>
        <v>22783.5</v>
      </c>
      <c r="D48" s="30"/>
      <c r="E48" s="30">
        <f>SUBTOTAL(9,E47:E47)</f>
        <v>18373.8</v>
      </c>
    </row>
    <row r="49" spans="1:5" s="31" customFormat="1" ht="15.75" outlineLevel="2" thickBot="1">
      <c r="A49" s="30" t="s">
        <v>61</v>
      </c>
      <c r="B49" s="30" t="s">
        <v>61</v>
      </c>
      <c r="C49" s="30">
        <v>29765.58</v>
      </c>
      <c r="D49" s="30" t="s">
        <v>5</v>
      </c>
      <c r="E49" s="30">
        <v>18373.8</v>
      </c>
    </row>
    <row r="50" spans="1:5" s="31" customFormat="1" ht="15.75" outlineLevel="1" thickBot="1">
      <c r="A50" s="37" t="s">
        <v>131</v>
      </c>
      <c r="B50" s="30"/>
      <c r="C50" s="30">
        <f>SUBTOTAL(9,C49:C49)</f>
        <v>29765.58</v>
      </c>
      <c r="D50" s="30"/>
      <c r="E50" s="30">
        <f>SUBTOTAL(9,E49:E49)</f>
        <v>18373.8</v>
      </c>
    </row>
    <row r="51" spans="1:5" s="31" customFormat="1" ht="15.75" outlineLevel="2" thickBot="1">
      <c r="A51" s="30" t="s">
        <v>79</v>
      </c>
      <c r="B51" s="30" t="s">
        <v>80</v>
      </c>
      <c r="C51" s="30">
        <v>51814.14</v>
      </c>
      <c r="D51" s="30" t="s">
        <v>5</v>
      </c>
      <c r="E51" s="30">
        <v>18373.8</v>
      </c>
    </row>
    <row r="52" spans="1:5" s="31" customFormat="1" ht="15.75" outlineLevel="1" thickBot="1">
      <c r="A52" s="37" t="s">
        <v>81</v>
      </c>
      <c r="B52" s="30"/>
      <c r="C52" s="30">
        <f>SUBTOTAL(9,C51:C51)</f>
        <v>51814.14</v>
      </c>
      <c r="D52" s="30"/>
      <c r="E52" s="30">
        <f>SUBTOTAL(9,E51:E51)</f>
        <v>18373.8</v>
      </c>
    </row>
    <row r="53" spans="1:5" s="31" customFormat="1" ht="15.75" outlineLevel="2" thickBot="1">
      <c r="A53" s="30" t="s">
        <v>82</v>
      </c>
      <c r="B53" s="30" t="s">
        <v>82</v>
      </c>
      <c r="C53" s="30">
        <v>45750.78</v>
      </c>
      <c r="D53" s="30" t="s">
        <v>5</v>
      </c>
      <c r="E53" s="30">
        <v>18373.8</v>
      </c>
    </row>
    <row r="54" spans="1:5" s="31" customFormat="1" ht="15.75" outlineLevel="1" thickBot="1">
      <c r="A54" s="37" t="s">
        <v>130</v>
      </c>
      <c r="B54" s="30"/>
      <c r="C54" s="30">
        <f>SUBTOTAL(9,C53:C53)</f>
        <v>45750.78</v>
      </c>
      <c r="D54" s="30"/>
      <c r="E54" s="30">
        <f>SUBTOTAL(9,E53:E53)</f>
        <v>18373.8</v>
      </c>
    </row>
    <row r="55" spans="1:5" s="31" customFormat="1" ht="15.75" outlineLevel="2" thickBot="1">
      <c r="A55" s="30" t="s">
        <v>58</v>
      </c>
      <c r="B55" s="30" t="s">
        <v>59</v>
      </c>
      <c r="C55" s="30">
        <v>70187.92</v>
      </c>
      <c r="D55" s="30" t="s">
        <v>5</v>
      </c>
      <c r="E55" s="30">
        <v>18373.8</v>
      </c>
    </row>
    <row r="56" spans="1:5" s="31" customFormat="1" ht="15.75" outlineLevel="1" thickBot="1">
      <c r="A56" s="37" t="s">
        <v>129</v>
      </c>
      <c r="B56" s="30"/>
      <c r="C56" s="30">
        <f>SUBTOTAL(9,C55:C55)</f>
        <v>70187.92</v>
      </c>
      <c r="D56" s="30"/>
      <c r="E56" s="30">
        <f>SUBTOTAL(9,E55:E55)</f>
        <v>18373.8</v>
      </c>
    </row>
    <row r="57" spans="1:5" s="31" customFormat="1" ht="15.75" outlineLevel="2" thickBot="1">
      <c r="A57" s="30" t="s">
        <v>56</v>
      </c>
      <c r="B57" s="30" t="s">
        <v>57</v>
      </c>
      <c r="C57" s="30">
        <v>65410.73</v>
      </c>
      <c r="D57" s="30" t="s">
        <v>5</v>
      </c>
      <c r="E57" s="30">
        <v>18373.8</v>
      </c>
    </row>
    <row r="58" spans="1:5" s="31" customFormat="1" ht="15.75" outlineLevel="1" thickBot="1">
      <c r="A58" s="37" t="s">
        <v>128</v>
      </c>
      <c r="B58" s="30"/>
      <c r="C58" s="30">
        <f>SUBTOTAL(9,C57:C57)</f>
        <v>65410.73</v>
      </c>
      <c r="D58" s="30"/>
      <c r="E58" s="30">
        <f>SUBTOTAL(9,E57:E57)</f>
        <v>18373.8</v>
      </c>
    </row>
    <row r="59" spans="1:5" s="31" customFormat="1" ht="15.75" outlineLevel="2" thickBot="1">
      <c r="A59" s="30" t="s">
        <v>127</v>
      </c>
      <c r="B59" s="30" t="s">
        <v>126</v>
      </c>
      <c r="C59" s="30">
        <v>2217.09</v>
      </c>
      <c r="D59" s="30" t="s">
        <v>6</v>
      </c>
      <c r="E59" s="30">
        <v>1</v>
      </c>
    </row>
    <row r="60" spans="1:5" s="31" customFormat="1" ht="15.75" outlineLevel="1" thickBot="1">
      <c r="A60" s="37" t="s">
        <v>125</v>
      </c>
      <c r="B60" s="30"/>
      <c r="C60" s="30">
        <f>SUBTOTAL(9,C59:C59)</f>
        <v>2217.09</v>
      </c>
      <c r="D60" s="30"/>
      <c r="E60" s="30">
        <f>SUBTOTAL(9,E59:E59)</f>
        <v>1</v>
      </c>
    </row>
    <row r="61" spans="1:5" s="31" customFormat="1" ht="15.75" outlineLevel="2" thickBot="1">
      <c r="A61" s="30" t="s">
        <v>41</v>
      </c>
      <c r="B61" s="30" t="s">
        <v>41</v>
      </c>
      <c r="C61" s="30">
        <v>1604.72</v>
      </c>
      <c r="D61" s="30" t="s">
        <v>6</v>
      </c>
      <c r="E61" s="30">
        <v>4</v>
      </c>
    </row>
    <row r="62" spans="1:5" s="31" customFormat="1" ht="15.75" outlineLevel="1" thickBot="1">
      <c r="A62" s="37" t="s">
        <v>124</v>
      </c>
      <c r="B62" s="30"/>
      <c r="C62" s="30">
        <f>SUBTOTAL(9,C61:C61)</f>
        <v>1604.72</v>
      </c>
      <c r="D62" s="30"/>
      <c r="E62" s="30">
        <f>SUBTOTAL(9,E61:E61)</f>
        <v>4</v>
      </c>
    </row>
    <row r="63" spans="1:5" s="31" customFormat="1" ht="15.75" outlineLevel="2" thickBot="1">
      <c r="A63" s="30" t="s">
        <v>67</v>
      </c>
      <c r="B63" s="30" t="s">
        <v>67</v>
      </c>
      <c r="C63" s="30">
        <v>1396.4</v>
      </c>
      <c r="D63" s="30" t="s">
        <v>5</v>
      </c>
      <c r="E63" s="30">
        <v>18373.8</v>
      </c>
    </row>
    <row r="64" spans="1:5" s="31" customFormat="1" ht="15.75" outlineLevel="1" thickBot="1">
      <c r="A64" s="37" t="s">
        <v>123</v>
      </c>
      <c r="B64" s="30"/>
      <c r="C64" s="30">
        <f>SUBTOTAL(9,C63:C63)</f>
        <v>1396.4</v>
      </c>
      <c r="D64" s="30"/>
      <c r="E64" s="30">
        <f>SUBTOTAL(9,E63:E63)</f>
        <v>18373.8</v>
      </c>
    </row>
    <row r="65" spans="1:5" s="31" customFormat="1" ht="15.75" outlineLevel="2" thickBot="1">
      <c r="A65" s="30" t="s">
        <v>68</v>
      </c>
      <c r="B65" s="30" t="s">
        <v>69</v>
      </c>
      <c r="C65" s="30">
        <v>1469.9</v>
      </c>
      <c r="D65" s="30" t="s">
        <v>5</v>
      </c>
      <c r="E65" s="30">
        <v>18373.8</v>
      </c>
    </row>
    <row r="66" spans="1:5" s="31" customFormat="1" ht="15.75" outlineLevel="1" thickBot="1">
      <c r="A66" s="37" t="s">
        <v>122</v>
      </c>
      <c r="B66" s="30"/>
      <c r="C66" s="30">
        <f>SUBTOTAL(9,C65:C65)</f>
        <v>1469.9</v>
      </c>
      <c r="D66" s="30"/>
      <c r="E66" s="30">
        <f>SUBTOTAL(9,E65:E65)</f>
        <v>18373.8</v>
      </c>
    </row>
    <row r="67" spans="1:5" s="31" customFormat="1" ht="15.75" outlineLevel="2" thickBot="1">
      <c r="A67" s="30" t="s">
        <v>70</v>
      </c>
      <c r="B67" s="30" t="s">
        <v>71</v>
      </c>
      <c r="C67" s="30">
        <v>1653.64</v>
      </c>
      <c r="D67" s="30" t="s">
        <v>5</v>
      </c>
      <c r="E67" s="30">
        <v>18373.8</v>
      </c>
    </row>
    <row r="68" spans="1:5" s="31" customFormat="1" ht="15.75" outlineLevel="1" thickBot="1">
      <c r="A68" s="37" t="s">
        <v>121</v>
      </c>
      <c r="B68" s="30"/>
      <c r="C68" s="30">
        <f>SUBTOTAL(9,C67:C67)</f>
        <v>1653.64</v>
      </c>
      <c r="D68" s="30"/>
      <c r="E68" s="30">
        <f>SUBTOTAL(9,E67:E67)</f>
        <v>18373.8</v>
      </c>
    </row>
    <row r="69" spans="1:5" s="31" customFormat="1" ht="15.75" outlineLevel="2" thickBot="1">
      <c r="A69" s="30" t="s">
        <v>72</v>
      </c>
      <c r="B69" s="30" t="s">
        <v>73</v>
      </c>
      <c r="C69" s="30">
        <v>7165.78</v>
      </c>
      <c r="D69" s="30" t="s">
        <v>5</v>
      </c>
      <c r="E69" s="30">
        <v>18373.8</v>
      </c>
    </row>
    <row r="70" spans="1:5" s="31" customFormat="1" ht="15.75" outlineLevel="1" thickBot="1">
      <c r="A70" s="37" t="s">
        <v>120</v>
      </c>
      <c r="B70" s="30"/>
      <c r="C70" s="30">
        <f>SUBTOTAL(9,C69:C69)</f>
        <v>7165.78</v>
      </c>
      <c r="D70" s="30"/>
      <c r="E70" s="30">
        <f>SUBTOTAL(9,E69:E69)</f>
        <v>18373.8</v>
      </c>
    </row>
    <row r="71" spans="1:5" s="31" customFormat="1" ht="15.75" outlineLevel="2" thickBot="1">
      <c r="A71" s="30" t="s">
        <v>47</v>
      </c>
      <c r="B71" s="30" t="s">
        <v>47</v>
      </c>
      <c r="C71" s="30">
        <v>2739</v>
      </c>
      <c r="D71" s="30" t="s">
        <v>6</v>
      </c>
      <c r="E71" s="30">
        <v>4</v>
      </c>
    </row>
    <row r="72" spans="1:5" ht="15.75" outlineLevel="1" thickBot="1">
      <c r="A72" s="36" t="s">
        <v>119</v>
      </c>
      <c r="B72" s="35"/>
      <c r="C72" s="35">
        <f>SUBTOTAL(9,C71:C71)</f>
        <v>2739</v>
      </c>
      <c r="D72" s="35"/>
      <c r="E72" s="35">
        <f>SUBTOTAL(9,E71:E71)</f>
        <v>4</v>
      </c>
    </row>
    <row r="73" spans="1:5" s="31" customFormat="1" ht="15.75" outlineLevel="2" thickBot="1">
      <c r="A73" s="30" t="s">
        <v>118</v>
      </c>
      <c r="B73" s="30" t="s">
        <v>118</v>
      </c>
      <c r="C73" s="30">
        <v>2242.85</v>
      </c>
      <c r="D73" s="30" t="s">
        <v>6</v>
      </c>
      <c r="E73" s="30">
        <v>1</v>
      </c>
    </row>
    <row r="74" spans="1:5" ht="15.75" outlineLevel="1" thickBot="1">
      <c r="A74" s="36" t="s">
        <v>117</v>
      </c>
      <c r="B74" s="35"/>
      <c r="C74" s="35">
        <f>SUBTOTAL(9,C73:C73)</f>
        <v>2242.85</v>
      </c>
      <c r="D74" s="35"/>
      <c r="E74" s="35">
        <f>SUBTOTAL(9,E73:E73)</f>
        <v>1</v>
      </c>
    </row>
    <row r="75" spans="1:5" s="31" customFormat="1" ht="15.75" outlineLevel="2" thickBot="1">
      <c r="A75" s="30" t="s">
        <v>38</v>
      </c>
      <c r="B75" s="30" t="s">
        <v>38</v>
      </c>
      <c r="C75" s="30">
        <v>869.3</v>
      </c>
      <c r="D75" s="30" t="s">
        <v>6</v>
      </c>
      <c r="E75" s="30">
        <v>10</v>
      </c>
    </row>
    <row r="76" spans="1:5" ht="15.75" outlineLevel="1" thickBot="1">
      <c r="A76" s="36" t="s">
        <v>116</v>
      </c>
      <c r="B76" s="35"/>
      <c r="C76" s="35">
        <f>SUBTOTAL(9,C75:C75)</f>
        <v>869.3</v>
      </c>
      <c r="D76" s="35"/>
      <c r="E76" s="35">
        <f>SUBTOTAL(9,E75:E75)</f>
        <v>10</v>
      </c>
    </row>
    <row r="77" spans="1:5" s="31" customFormat="1" ht="15.75" outlineLevel="2" thickBot="1">
      <c r="A77" s="30" t="s">
        <v>115</v>
      </c>
      <c r="B77" s="30" t="s">
        <v>115</v>
      </c>
      <c r="C77" s="30">
        <v>178.84</v>
      </c>
      <c r="D77" s="30" t="s">
        <v>6</v>
      </c>
      <c r="E77" s="30">
        <v>1</v>
      </c>
    </row>
    <row r="78" spans="1:5" ht="15.75" outlineLevel="1" thickBot="1">
      <c r="A78" s="36" t="s">
        <v>114</v>
      </c>
      <c r="B78" s="35"/>
      <c r="C78" s="35">
        <f>SUBTOTAL(9,C77:C77)</f>
        <v>178.84</v>
      </c>
      <c r="D78" s="35"/>
      <c r="E78" s="35">
        <f>SUBTOTAL(9,E77:E77)</f>
        <v>1</v>
      </c>
    </row>
    <row r="79" spans="1:5" s="31" customFormat="1" ht="15.75" outlineLevel="2" thickBot="1">
      <c r="A79" s="30" t="s">
        <v>113</v>
      </c>
      <c r="B79" s="30" t="s">
        <v>113</v>
      </c>
      <c r="C79" s="30">
        <v>30.28</v>
      </c>
      <c r="D79" s="30" t="s">
        <v>112</v>
      </c>
      <c r="E79" s="30">
        <v>0.2</v>
      </c>
    </row>
    <row r="80" spans="1:5" ht="15.75" outlineLevel="1" thickBot="1">
      <c r="A80" s="36" t="s">
        <v>111</v>
      </c>
      <c r="B80" s="35"/>
      <c r="C80" s="35">
        <f>SUBTOTAL(9,C79:C79)</f>
        <v>30.28</v>
      </c>
      <c r="D80" s="35"/>
      <c r="E80" s="35">
        <f>SUBTOTAL(9,E79:E79)</f>
        <v>0.2</v>
      </c>
    </row>
    <row r="81" spans="1:5" s="31" customFormat="1" ht="15.75" outlineLevel="2" thickBot="1">
      <c r="A81" s="30" t="s">
        <v>110</v>
      </c>
      <c r="B81" s="30" t="s">
        <v>110</v>
      </c>
      <c r="C81" s="30">
        <v>1194.6099999999999</v>
      </c>
      <c r="D81" s="30" t="s">
        <v>6</v>
      </c>
      <c r="E81" s="30">
        <v>1</v>
      </c>
    </row>
    <row r="82" spans="1:5" ht="15.75" outlineLevel="1" thickBot="1">
      <c r="A82" s="36" t="s">
        <v>109</v>
      </c>
      <c r="B82" s="35"/>
      <c r="C82" s="35">
        <f>SUBTOTAL(9,C81:C81)</f>
        <v>1194.6099999999999</v>
      </c>
      <c r="D82" s="35"/>
      <c r="E82" s="35">
        <f>SUBTOTAL(9,E81:E81)</f>
        <v>1</v>
      </c>
    </row>
    <row r="83" spans="1:5" s="31" customFormat="1" ht="15.75" outlineLevel="2" thickBot="1">
      <c r="A83" s="30" t="s">
        <v>108</v>
      </c>
      <c r="B83" s="30" t="s">
        <v>107</v>
      </c>
      <c r="C83" s="30">
        <v>796.91</v>
      </c>
      <c r="D83" s="30" t="s">
        <v>6</v>
      </c>
      <c r="E83" s="30">
        <v>1</v>
      </c>
    </row>
    <row r="84" spans="1:5" ht="15.75" outlineLevel="1" thickBot="1">
      <c r="A84" s="36" t="s">
        <v>106</v>
      </c>
      <c r="B84" s="35"/>
      <c r="C84" s="35">
        <f>SUBTOTAL(9,C83:C83)</f>
        <v>796.91</v>
      </c>
      <c r="D84" s="35"/>
      <c r="E84" s="35">
        <f>SUBTOTAL(9,E83:E83)</f>
        <v>1</v>
      </c>
    </row>
    <row r="85" spans="1:5" s="31" customFormat="1" ht="15.75" outlineLevel="2" thickBot="1">
      <c r="A85" s="30" t="s">
        <v>105</v>
      </c>
      <c r="B85" s="30" t="s">
        <v>105</v>
      </c>
      <c r="C85" s="30">
        <v>810.42</v>
      </c>
      <c r="D85" s="30" t="s">
        <v>104</v>
      </c>
      <c r="E85" s="30">
        <v>3</v>
      </c>
    </row>
    <row r="86" spans="1:5" ht="15.75" outlineLevel="1" thickBot="1">
      <c r="A86" s="36" t="s">
        <v>103</v>
      </c>
      <c r="B86" s="35"/>
      <c r="C86" s="35">
        <f>SUBTOTAL(9,C85:C85)</f>
        <v>810.42</v>
      </c>
      <c r="D86" s="35"/>
      <c r="E86" s="35">
        <f>SUBTOTAL(9,E85:E85)</f>
        <v>3</v>
      </c>
    </row>
    <row r="87" spans="1:5" s="31" customFormat="1" ht="15.75" outlineLevel="2" thickBot="1">
      <c r="A87" s="30" t="s">
        <v>102</v>
      </c>
      <c r="B87" s="30" t="s">
        <v>102</v>
      </c>
      <c r="C87" s="30">
        <v>932.54</v>
      </c>
      <c r="D87" s="30" t="s">
        <v>101</v>
      </c>
      <c r="E87" s="30">
        <v>1</v>
      </c>
    </row>
    <row r="88" spans="1:5" ht="15.75" outlineLevel="1" thickBot="1">
      <c r="A88" s="36" t="s">
        <v>100</v>
      </c>
      <c r="B88" s="35"/>
      <c r="C88" s="35">
        <f>SUBTOTAL(9,C87:C87)</f>
        <v>932.54</v>
      </c>
      <c r="D88" s="35"/>
      <c r="E88" s="35">
        <f>SUBTOTAL(9,E87:E87)</f>
        <v>1</v>
      </c>
    </row>
    <row r="89" spans="1:5" s="31" customFormat="1" ht="15.75" outlineLevel="2" thickBot="1">
      <c r="A89" s="30" t="s">
        <v>99</v>
      </c>
      <c r="B89" s="30" t="s">
        <v>99</v>
      </c>
      <c r="C89" s="30">
        <v>997.05</v>
      </c>
      <c r="D89" s="30" t="s">
        <v>7</v>
      </c>
      <c r="E89" s="30">
        <v>5</v>
      </c>
    </row>
    <row r="90" spans="1:5" ht="15.75" outlineLevel="1" thickBot="1">
      <c r="A90" s="36" t="s">
        <v>98</v>
      </c>
      <c r="B90" s="35"/>
      <c r="C90" s="35">
        <f>SUBTOTAL(9,C89:C89)</f>
        <v>997.05</v>
      </c>
      <c r="D90" s="35"/>
      <c r="E90" s="35">
        <f>SUBTOTAL(9,E89:E89)</f>
        <v>5</v>
      </c>
    </row>
    <row r="91" spans="1:5" s="31" customFormat="1" ht="15.75" outlineLevel="2" thickBot="1">
      <c r="A91" s="30" t="s">
        <v>45</v>
      </c>
      <c r="B91" s="30" t="s">
        <v>46</v>
      </c>
      <c r="C91" s="30">
        <v>42268.6</v>
      </c>
      <c r="D91" s="30" t="s">
        <v>5</v>
      </c>
      <c r="E91" s="30">
        <v>110</v>
      </c>
    </row>
    <row r="92" spans="1:5" ht="15.75" outlineLevel="1" thickBot="1">
      <c r="A92" s="36" t="s">
        <v>97</v>
      </c>
      <c r="B92" s="35"/>
      <c r="C92" s="35">
        <f>SUBTOTAL(9,C91:C91)</f>
        <v>42268.6</v>
      </c>
      <c r="D92" s="35"/>
      <c r="E92" s="35">
        <f>SUBTOTAL(9,E91:E91)</f>
        <v>110</v>
      </c>
    </row>
    <row r="93" spans="1:5" s="31" customFormat="1" ht="15.75" outlineLevel="2" thickBot="1">
      <c r="A93" s="30" t="s">
        <v>96</v>
      </c>
      <c r="B93" s="30" t="s">
        <v>96</v>
      </c>
      <c r="C93" s="30">
        <v>1241.9100000000001</v>
      </c>
      <c r="D93" s="30" t="s">
        <v>6</v>
      </c>
      <c r="E93" s="30">
        <v>3</v>
      </c>
    </row>
    <row r="94" spans="1:5" ht="15.75" outlineLevel="1" thickBot="1">
      <c r="A94" s="36" t="s">
        <v>95</v>
      </c>
      <c r="B94" s="35"/>
      <c r="C94" s="35">
        <f>SUBTOTAL(9,C93:C93)</f>
        <v>1241.9100000000001</v>
      </c>
      <c r="D94" s="35"/>
      <c r="E94" s="35">
        <f>SUBTOTAL(9,E93:E93)</f>
        <v>3</v>
      </c>
    </row>
    <row r="95" spans="1:5" s="31" customFormat="1" ht="15.75" outlineLevel="2" thickBot="1">
      <c r="A95" s="30" t="s">
        <v>94</v>
      </c>
      <c r="B95" s="30" t="s">
        <v>94</v>
      </c>
      <c r="C95" s="30">
        <v>225.84</v>
      </c>
      <c r="D95" s="30" t="s">
        <v>6</v>
      </c>
      <c r="E95" s="30">
        <v>2</v>
      </c>
    </row>
    <row r="96" spans="1:5" ht="15.75" outlineLevel="1" thickBot="1">
      <c r="A96" s="36" t="s">
        <v>93</v>
      </c>
      <c r="B96" s="35"/>
      <c r="C96" s="35">
        <f>SUBTOTAL(9,C95:C95)</f>
        <v>225.84</v>
      </c>
      <c r="D96" s="35"/>
      <c r="E96" s="35">
        <f>SUBTOTAL(9,E95:E95)</f>
        <v>2</v>
      </c>
    </row>
    <row r="97" spans="1:5" s="31" customFormat="1" ht="15.75" outlineLevel="2" thickBot="1">
      <c r="A97" s="30" t="s">
        <v>92</v>
      </c>
      <c r="B97" s="30" t="s">
        <v>92</v>
      </c>
      <c r="C97" s="30">
        <v>69</v>
      </c>
      <c r="D97" s="30" t="s">
        <v>6</v>
      </c>
      <c r="E97" s="30">
        <v>1</v>
      </c>
    </row>
    <row r="98" spans="1:5" ht="15.75" outlineLevel="1" thickBot="1">
      <c r="A98" s="36" t="s">
        <v>91</v>
      </c>
      <c r="B98" s="35"/>
      <c r="C98" s="35">
        <f>SUBTOTAL(9,C97:C97)</f>
        <v>69</v>
      </c>
      <c r="D98" s="35"/>
      <c r="E98" s="35">
        <f>SUBTOTAL(9,E97:E97)</f>
        <v>1</v>
      </c>
    </row>
    <row r="99" spans="1:5" s="31" customFormat="1" ht="15.75" outlineLevel="2" thickBot="1">
      <c r="A99" s="30" t="s">
        <v>90</v>
      </c>
      <c r="B99" s="30" t="s">
        <v>90</v>
      </c>
      <c r="C99" s="30">
        <v>798.98</v>
      </c>
      <c r="D99" s="30" t="s">
        <v>7</v>
      </c>
      <c r="E99" s="30">
        <v>1</v>
      </c>
    </row>
    <row r="100" spans="1:5" ht="15.75" outlineLevel="1" thickBot="1">
      <c r="A100" s="36" t="s">
        <v>89</v>
      </c>
      <c r="B100" s="35"/>
      <c r="C100" s="35">
        <f>SUBTOTAL(9,C99:C99)</f>
        <v>798.98</v>
      </c>
      <c r="D100" s="35"/>
      <c r="E100" s="35">
        <f>SUBTOTAL(9,E99:E99)</f>
        <v>1</v>
      </c>
    </row>
    <row r="101" spans="1:5" s="31" customFormat="1" ht="15.75" outlineLevel="2" thickBot="1">
      <c r="A101" s="30" t="s">
        <v>88</v>
      </c>
      <c r="B101" s="30" t="s">
        <v>88</v>
      </c>
      <c r="C101" s="30">
        <v>818.64</v>
      </c>
      <c r="D101" s="30" t="s">
        <v>7</v>
      </c>
      <c r="E101" s="30">
        <v>1</v>
      </c>
    </row>
    <row r="102" spans="1:5" ht="15.75" outlineLevel="1" thickBot="1">
      <c r="A102" s="36" t="s">
        <v>87</v>
      </c>
      <c r="B102" s="35"/>
      <c r="C102" s="35">
        <f>SUBTOTAL(9,C101:C101)</f>
        <v>818.64</v>
      </c>
      <c r="D102" s="35"/>
      <c r="E102" s="35">
        <f>SUBTOTAL(9,E101:E101)</f>
        <v>1</v>
      </c>
    </row>
    <row r="103" spans="1:5" s="31" customFormat="1" ht="15.75" outlineLevel="2" thickBot="1">
      <c r="A103" s="30" t="s">
        <v>86</v>
      </c>
      <c r="B103" s="30" t="s">
        <v>85</v>
      </c>
      <c r="C103" s="30">
        <v>3586.05</v>
      </c>
      <c r="D103" s="30" t="s">
        <v>7</v>
      </c>
      <c r="E103" s="30">
        <v>3</v>
      </c>
    </row>
    <row r="104" spans="1:5" ht="15.75" outlineLevel="1" thickBot="1">
      <c r="A104" s="36" t="s">
        <v>84</v>
      </c>
      <c r="B104" s="35"/>
      <c r="C104" s="35">
        <f>SUBTOTAL(9,C103:C103)</f>
        <v>3586.05</v>
      </c>
      <c r="D104" s="35"/>
      <c r="E104" s="35">
        <f>SUBTOTAL(9,E103:E103)</f>
        <v>3</v>
      </c>
    </row>
    <row r="105" spans="1:5" ht="15.75" thickBot="1">
      <c r="A105" s="36" t="s">
        <v>83</v>
      </c>
      <c r="B105" s="35"/>
      <c r="C105" s="35">
        <f>SUBTOTAL(9,C6:C103)</f>
        <v>526778.78</v>
      </c>
      <c r="D105" s="35"/>
      <c r="E105" s="35">
        <f>SUBTOTAL(9,E6:E103)</f>
        <v>299461.99999999994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2019-02-15T01:19:10Z</cp:lastPrinted>
  <dcterms:created xsi:type="dcterms:W3CDTF">2016-03-18T02:51:51Z</dcterms:created>
  <dcterms:modified xsi:type="dcterms:W3CDTF">2019-02-28T02:43:15Z</dcterms:modified>
</cp:coreProperties>
</file>