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Лист1!$A$1:$E$72</definedName>
  </definedNames>
  <calcPr calcId="124519" calcMode="manual"/>
</workbook>
</file>

<file path=xl/calcChain.xml><?xml version="1.0" encoding="utf-8"?>
<calcChain xmlns="http://schemas.openxmlformats.org/spreadsheetml/2006/main">
  <c r="C7" i="1"/>
  <c r="C64"/>
  <c r="C12"/>
  <c r="C15"/>
  <c r="C18"/>
  <c r="C27"/>
  <c r="C23" l="1"/>
  <c r="C9"/>
  <c r="C8" l="1"/>
  <c r="C10" l="1"/>
  <c r="C60" l="1"/>
  <c r="C69" s="1"/>
  <c r="E40" l="1"/>
  <c r="C40"/>
  <c r="B27" l="1"/>
  <c r="B64"/>
  <c r="B58"/>
  <c r="B56"/>
  <c r="B55" l="1"/>
  <c r="B68"/>
  <c r="B63"/>
  <c r="B60"/>
  <c r="B59"/>
  <c r="B57"/>
  <c r="B18"/>
  <c r="B15"/>
  <c r="B12"/>
  <c r="B69" l="1"/>
  <c r="C70" l="1"/>
  <c r="C71" s="1"/>
  <c r="C72" s="1"/>
</calcChain>
</file>

<file path=xl/sharedStrings.xml><?xml version="1.0" encoding="utf-8"?>
<sst xmlns="http://schemas.openxmlformats.org/spreadsheetml/2006/main" count="162" uniqueCount="92">
  <si>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</si>
  <si>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</si>
  <si>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</si>
  <si>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</si>
  <si>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</si>
  <si>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</si>
  <si>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</si>
  <si>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</si>
  <si>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</si>
  <si>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</si>
  <si>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</si>
  <si>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</si>
  <si>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</si>
  <si>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</si>
  <si>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</si>
  <si>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</si>
  <si>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</si>
  <si>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</si>
  <si>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</si>
  <si>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</si>
  <si>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</si>
  <si>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</si>
  <si>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</si>
  <si>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</si>
  <si>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</si>
  <si>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</si>
  <si>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</si>
  <si>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</si>
  <si>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</si>
  <si>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</si>
  <si>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</si>
  <si>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</si>
  <si>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</si>
  <si>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</si>
  <si>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</si>
  <si>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</si>
  <si>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</si>
  <si>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</si>
  <si>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</si>
  <si>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</si>
  <si>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</si>
  <si>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</si>
  <si>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</si>
  <si>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</si>
  <si>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</si>
  <si>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</si>
  <si>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</si>
  <si>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</si>
  <si>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</si>
  <si>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</si>
  <si>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</si>
  <si>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</si>
  <si>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</si>
  <si>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</si>
  <si>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</si>
  <si>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</si>
  <si>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</si>
  <si>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</si>
  <si>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</si>
  <si>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</si>
  <si>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</si>
  <si>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</si>
  <si>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</si>
  <si>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</si>
  <si>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</si>
  <si>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</si>
  <si>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</si>
  <si>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</si>
  <si>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</si>
  <si>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</si>
  <si>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</si>
  <si>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Устранение свищей хомутами</t>
  </si>
  <si>
    <t>Очистка канализационной сети</t>
  </si>
  <si>
    <t>осмотр подвала</t>
  </si>
  <si>
    <t>раз</t>
  </si>
  <si>
    <t>прочистка канализационной сети внутренней</t>
  </si>
  <si>
    <t>Адрес: ул. Кирова, д. 4а</t>
  </si>
  <si>
    <t>Ремонт шиферной кровли</t>
  </si>
  <si>
    <t>нумерация секций почтовых ящиков</t>
  </si>
  <si>
    <t>сек.</t>
  </si>
  <si>
    <t>Закрытие и открытие стояков</t>
  </si>
  <si>
    <t>1 стояк</t>
  </si>
  <si>
    <t>Ремонт вентилей д.20-32</t>
  </si>
  <si>
    <t>Смена вентиля д. 32 мм</t>
  </si>
  <si>
    <t>Смена вентиля д. 50</t>
  </si>
  <si>
    <t>Смена вентиля до д.32</t>
  </si>
  <si>
    <t>Смена задвижек диаметром 50</t>
  </si>
  <si>
    <t>1м</t>
  </si>
  <si>
    <t>Смена труб ХВС д.25</t>
  </si>
  <si>
    <t>Смена труб из водогазопроводных труб д. 15 с проведением сва</t>
  </si>
  <si>
    <t>Смена труб из водогазопроводных труб д. 15 с прове</t>
  </si>
  <si>
    <t>Содержание ДРС 1,2 кв.2017 г. коэф. 0,8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</si>
</sst>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topLeftCell="A55" workbookViewId="0">
      <selection activeCell="C64" sqref="C64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27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2" t="s">
        <v>8</v>
      </c>
      <c r="B1" s="42"/>
      <c r="C1" s="42"/>
      <c r="D1" s="42"/>
      <c r="E1" s="42"/>
    </row>
    <row r="2" spans="1:5" s="33" customFormat="1" ht="15.75">
      <c r="A2" s="23" t="s">
        <v>76</v>
      </c>
      <c r="B2" s="31" t="s">
        <v>60</v>
      </c>
      <c r="C2" s="44" t="s">
        <v>9</v>
      </c>
      <c r="D2" s="44"/>
      <c r="E2" s="32"/>
    </row>
    <row r="3" spans="1:5" ht="57">
      <c r="A3" s="38" t="s">
        <v>3</v>
      </c>
      <c r="B3" s="35" t="s">
        <v>0</v>
      </c>
      <c r="C3" s="37" t="s">
        <v>61</v>
      </c>
      <c r="D3" s="5" t="s">
        <v>1</v>
      </c>
      <c r="E3" s="6" t="s">
        <v>2</v>
      </c>
    </row>
    <row r="4" spans="1:5">
      <c r="A4" s="34" t="s">
        <v>10</v>
      </c>
      <c r="B4" s="35"/>
      <c r="C4" s="36">
        <v>-140516.73000000001</v>
      </c>
      <c r="D4" s="5"/>
      <c r="E4" s="6"/>
    </row>
    <row r="5" spans="1:5">
      <c r="A5" s="34" t="s">
        <v>11</v>
      </c>
      <c r="B5" s="35"/>
      <c r="C5" s="36">
        <v>168696.24</v>
      </c>
      <c r="D5" s="5"/>
      <c r="E5" s="6"/>
    </row>
    <row r="6" spans="1:5">
      <c r="A6" s="34" t="s">
        <v>12</v>
      </c>
      <c r="B6" s="35"/>
      <c r="C6" s="36">
        <v>120561.87</v>
      </c>
      <c r="D6" s="5"/>
      <c r="E6" s="6"/>
    </row>
    <row r="7" spans="1:5">
      <c r="A7" s="34" t="s">
        <v>66</v>
      </c>
      <c r="B7" s="35"/>
      <c r="C7" s="36">
        <f>C6-C5</f>
        <v>-48134.369999999995</v>
      </c>
      <c r="D7" s="5"/>
      <c r="E7" s="6"/>
    </row>
    <row r="8" spans="1:5">
      <c r="A8" s="34" t="s">
        <v>13</v>
      </c>
      <c r="B8" s="35"/>
      <c r="C8" s="36">
        <f>C9</f>
        <v>3171.84</v>
      </c>
      <c r="D8" s="5"/>
      <c r="E8" s="6"/>
    </row>
    <row r="9" spans="1:5">
      <c r="A9" s="41" t="s">
        <v>14</v>
      </c>
      <c r="B9" s="35"/>
      <c r="C9" s="40">
        <f>264.32*12</f>
        <v>3171.84</v>
      </c>
      <c r="D9" s="5"/>
      <c r="E9" s="6"/>
    </row>
    <row r="10" spans="1:5">
      <c r="A10" s="7" t="s">
        <v>15</v>
      </c>
      <c r="B10" s="8"/>
      <c r="C10" s="24">
        <f>C5+C8</f>
        <v>171868.08</v>
      </c>
      <c r="D10" s="10"/>
      <c r="E10" s="9"/>
    </row>
    <row r="11" spans="1:5">
      <c r="A11" s="43" t="s">
        <v>16</v>
      </c>
      <c r="B11" s="43"/>
      <c r="C11" s="43"/>
      <c r="D11" s="43"/>
      <c r="E11" s="43"/>
    </row>
    <row r="12" spans="1:5">
      <c r="A12" s="11" t="s">
        <v>35</v>
      </c>
      <c r="B12" s="8" t="e">
        <f>#REF!</f>
        <v>#REF!</v>
      </c>
      <c r="C12" s="24">
        <f>C13+C14</f>
        <v>26665.739999999998</v>
      </c>
      <c r="D12" s="10"/>
      <c r="E12" s="9"/>
    </row>
    <row r="13" spans="1:5">
      <c r="A13" s="28" t="s">
        <v>31</v>
      </c>
      <c r="B13" s="28" t="s">
        <v>32</v>
      </c>
      <c r="C13" s="30">
        <v>12907.76</v>
      </c>
      <c r="D13" s="29" t="s">
        <v>5</v>
      </c>
      <c r="E13" s="29">
        <v>3864.6</v>
      </c>
    </row>
    <row r="14" spans="1:5">
      <c r="A14" s="28" t="s">
        <v>33</v>
      </c>
      <c r="B14" s="28" t="s">
        <v>34</v>
      </c>
      <c r="C14" s="30">
        <v>13757.98</v>
      </c>
      <c r="D14" s="29" t="s">
        <v>5</v>
      </c>
      <c r="E14" s="29">
        <v>3864.6</v>
      </c>
    </row>
    <row r="15" spans="1:5" ht="28.5">
      <c r="A15" s="11" t="s">
        <v>36</v>
      </c>
      <c r="B15" s="8" t="str">
        <f>B17</f>
        <v>Уборка МОП 3,4 кв. 2017 г. коэф.0,8</v>
      </c>
      <c r="C15" s="24">
        <f>C17+C16</f>
        <v>9622.82</v>
      </c>
      <c r="D15" s="10"/>
      <c r="E15" s="9"/>
    </row>
    <row r="16" spans="1:5">
      <c r="A16" s="28" t="s">
        <v>37</v>
      </c>
      <c r="B16" s="28" t="s">
        <v>37</v>
      </c>
      <c r="C16" s="30">
        <v>4830.72</v>
      </c>
      <c r="D16" s="29" t="s">
        <v>5</v>
      </c>
      <c r="E16" s="29">
        <v>3864.6</v>
      </c>
    </row>
    <row r="17" spans="1:6">
      <c r="A17" s="28" t="s">
        <v>38</v>
      </c>
      <c r="B17" s="28" t="s">
        <v>38</v>
      </c>
      <c r="C17" s="30">
        <v>4792.1000000000004</v>
      </c>
      <c r="D17" s="29" t="s">
        <v>5</v>
      </c>
      <c r="E17" s="29">
        <v>3864.6</v>
      </c>
    </row>
    <row r="18" spans="1:6">
      <c r="A18" s="11" t="s">
        <v>39</v>
      </c>
      <c r="B18" s="12" t="e">
        <f>B19+B20</f>
        <v>#VALUE!</v>
      </c>
      <c r="C18" s="24">
        <f>C19+C20+C21</f>
        <v>18282.98</v>
      </c>
      <c r="D18" s="13"/>
      <c r="E18" s="14"/>
    </row>
    <row r="19" spans="1:6">
      <c r="A19" s="28" t="s">
        <v>40</v>
      </c>
      <c r="B19" s="28" t="s">
        <v>40</v>
      </c>
      <c r="C19" s="30">
        <v>7722.8</v>
      </c>
      <c r="D19" s="29" t="s">
        <v>41</v>
      </c>
      <c r="E19" s="29">
        <v>172</v>
      </c>
    </row>
    <row r="20" spans="1:6">
      <c r="A20" s="28" t="s">
        <v>43</v>
      </c>
      <c r="B20" s="28" t="s">
        <v>43</v>
      </c>
      <c r="C20" s="30">
        <v>9373.3799999999992</v>
      </c>
      <c r="D20" s="29" t="s">
        <v>41</v>
      </c>
      <c r="E20" s="29">
        <v>174</v>
      </c>
    </row>
    <row r="21" spans="1:6">
      <c r="A21" s="28" t="s">
        <v>42</v>
      </c>
      <c r="B21" s="28" t="s">
        <v>42</v>
      </c>
      <c r="C21" s="30">
        <v>1186.8</v>
      </c>
      <c r="D21" s="29" t="s">
        <v>41</v>
      </c>
      <c r="E21" s="29">
        <v>172</v>
      </c>
    </row>
    <row r="22" spans="1:6" ht="42.75">
      <c r="A22" s="11" t="s">
        <v>44</v>
      </c>
      <c r="B22" s="8"/>
      <c r="C22" s="24">
        <v>0</v>
      </c>
      <c r="D22" s="10"/>
      <c r="E22" s="9"/>
    </row>
    <row r="23" spans="1:6" ht="42.75" outlineLevel="1">
      <c r="A23" s="11" t="s">
        <v>45</v>
      </c>
      <c r="B23" s="20"/>
      <c r="C23" s="26">
        <f>C24+C26</f>
        <v>201.32</v>
      </c>
      <c r="D23" s="21"/>
      <c r="E23" s="21"/>
    </row>
    <row r="24" spans="1:6" outlineLevel="1" collapsed="1">
      <c r="A24" s="28" t="s">
        <v>77</v>
      </c>
      <c r="B24" s="28" t="s">
        <v>77</v>
      </c>
      <c r="C24" s="30">
        <v>155.12</v>
      </c>
      <c r="D24" s="29" t="s">
        <v>5</v>
      </c>
      <c r="E24" s="29">
        <v>0.3</v>
      </c>
    </row>
    <row r="25" spans="1:6" hidden="1" outlineLevel="2">
      <c r="A25" s="20" t="s">
        <v>20</v>
      </c>
      <c r="B25" s="20" t="s">
        <v>20</v>
      </c>
      <c r="C25" s="25">
        <v>32955</v>
      </c>
      <c r="D25" s="21" t="s">
        <v>5</v>
      </c>
      <c r="E25" s="21">
        <v>16.34</v>
      </c>
    </row>
    <row r="26" spans="1:6" outlineLevel="2">
      <c r="A26" s="28" t="s">
        <v>78</v>
      </c>
      <c r="B26" s="28" t="s">
        <v>78</v>
      </c>
      <c r="C26" s="30">
        <v>46.2</v>
      </c>
      <c r="D26" s="29" t="s">
        <v>79</v>
      </c>
      <c r="E26" s="29">
        <v>4</v>
      </c>
    </row>
    <row r="27" spans="1:6" ht="42.75">
      <c r="A27" s="11" t="s">
        <v>46</v>
      </c>
      <c r="B27" s="8">
        <f>SUM(B28:B35)</f>
        <v>0</v>
      </c>
      <c r="C27" s="24">
        <f>C28+C29+C30+C32+C34+C36+C38+C42+C44+C46+C48+C49+C50+C51+C52+C53+C54</f>
        <v>78612.340000000011</v>
      </c>
      <c r="D27" s="10"/>
      <c r="E27" s="9"/>
      <c r="F27" s="15" t="s">
        <v>4</v>
      </c>
    </row>
    <row r="28" spans="1:6" outlineLevel="1" collapsed="1">
      <c r="A28" s="28" t="s">
        <v>80</v>
      </c>
      <c r="B28" s="28" t="s">
        <v>80</v>
      </c>
      <c r="C28" s="30">
        <v>809.36</v>
      </c>
      <c r="D28" s="29" t="s">
        <v>81</v>
      </c>
      <c r="E28" s="29">
        <v>1</v>
      </c>
    </row>
    <row r="29" spans="1:6" outlineLevel="1">
      <c r="A29" s="28" t="s">
        <v>72</v>
      </c>
      <c r="B29" s="28" t="s">
        <v>72</v>
      </c>
      <c r="C29" s="30">
        <v>3368.4</v>
      </c>
      <c r="D29" s="29" t="s">
        <v>7</v>
      </c>
      <c r="E29" s="29">
        <v>12</v>
      </c>
    </row>
    <row r="30" spans="1:6" outlineLevel="1" collapsed="1">
      <c r="A30" s="28" t="s">
        <v>82</v>
      </c>
      <c r="B30" s="28" t="s">
        <v>82</v>
      </c>
      <c r="C30" s="30">
        <v>383.63</v>
      </c>
      <c r="D30" s="29" t="s">
        <v>6</v>
      </c>
      <c r="E30" s="29">
        <v>1</v>
      </c>
    </row>
    <row r="31" spans="1:6" hidden="1" outlineLevel="2">
      <c r="A31" s="20" t="s">
        <v>17</v>
      </c>
      <c r="B31" s="20" t="s">
        <v>17</v>
      </c>
      <c r="C31" s="25">
        <v>5499.85</v>
      </c>
      <c r="D31" s="21" t="s">
        <v>28</v>
      </c>
      <c r="E31" s="21">
        <v>14.5</v>
      </c>
    </row>
    <row r="32" spans="1:6" outlineLevel="1" collapsed="1">
      <c r="A32" s="28" t="s">
        <v>83</v>
      </c>
      <c r="B32" s="28" t="s">
        <v>83</v>
      </c>
      <c r="C32" s="30">
        <v>4164.5600000000004</v>
      </c>
      <c r="D32" s="29" t="s">
        <v>6</v>
      </c>
      <c r="E32" s="29">
        <v>2</v>
      </c>
    </row>
    <row r="33" spans="1:5" hidden="1" outlineLevel="2">
      <c r="A33" s="20" t="s">
        <v>18</v>
      </c>
      <c r="B33" s="20" t="s">
        <v>18</v>
      </c>
      <c r="C33" s="25">
        <v>6990.2</v>
      </c>
      <c r="D33" s="21" t="s">
        <v>28</v>
      </c>
      <c r="E33" s="21">
        <v>10</v>
      </c>
    </row>
    <row r="34" spans="1:5" outlineLevel="1" collapsed="1">
      <c r="A34" s="28" t="s">
        <v>84</v>
      </c>
      <c r="B34" s="28" t="s">
        <v>84</v>
      </c>
      <c r="C34" s="30">
        <v>1452.63</v>
      </c>
      <c r="D34" s="29" t="s">
        <v>6</v>
      </c>
      <c r="E34" s="29">
        <v>1</v>
      </c>
    </row>
    <row r="35" spans="1:5" hidden="1" outlineLevel="2">
      <c r="A35" s="20" t="s">
        <v>19</v>
      </c>
      <c r="B35" s="20" t="s">
        <v>19</v>
      </c>
      <c r="C35" s="25">
        <v>2795.69</v>
      </c>
      <c r="D35" s="21" t="s">
        <v>28</v>
      </c>
      <c r="E35" s="21">
        <v>1</v>
      </c>
    </row>
    <row r="36" spans="1:5" outlineLevel="1" collapsed="1">
      <c r="A36" s="28" t="s">
        <v>68</v>
      </c>
      <c r="B36" s="28" t="s">
        <v>68</v>
      </c>
      <c r="C36" s="30">
        <v>5756.7</v>
      </c>
      <c r="D36" s="29" t="s">
        <v>6</v>
      </c>
      <c r="E36" s="29">
        <v>3</v>
      </c>
    </row>
    <row r="37" spans="1:5" hidden="1" outlineLevel="2">
      <c r="A37" s="20" t="s">
        <v>22</v>
      </c>
      <c r="B37" s="20" t="s">
        <v>22</v>
      </c>
      <c r="C37" s="25">
        <v>30702.400000000001</v>
      </c>
      <c r="D37" s="21" t="s">
        <v>28</v>
      </c>
      <c r="E37" s="21">
        <v>16</v>
      </c>
    </row>
    <row r="38" spans="1:5" outlineLevel="1" collapsed="1">
      <c r="A38" s="28" t="s">
        <v>85</v>
      </c>
      <c r="B38" s="28" t="s">
        <v>85</v>
      </c>
      <c r="C38" s="30">
        <v>2082.2800000000002</v>
      </c>
      <c r="D38" s="29" t="s">
        <v>6</v>
      </c>
      <c r="E38" s="29">
        <v>1</v>
      </c>
    </row>
    <row r="39" spans="1:5" hidden="1" outlineLevel="2">
      <c r="A39" s="20" t="s">
        <v>23</v>
      </c>
      <c r="B39" s="20" t="s">
        <v>23</v>
      </c>
      <c r="C39" s="25">
        <v>1018.9</v>
      </c>
      <c r="D39" s="21" t="s">
        <v>28</v>
      </c>
      <c r="E39" s="21">
        <v>1.5</v>
      </c>
    </row>
    <row r="40" spans="1:5" hidden="1" outlineLevel="1" collapsed="1">
      <c r="A40" s="20" t="s">
        <v>21</v>
      </c>
      <c r="B40" s="20"/>
      <c r="C40" s="25">
        <f>SUBTOTAL(9,C39:C39)</f>
        <v>1018.9</v>
      </c>
      <c r="D40" s="21" t="s">
        <v>28</v>
      </c>
      <c r="E40" s="21">
        <f>SUBTOTAL(9,E39:E39)</f>
        <v>1.5</v>
      </c>
    </row>
    <row r="41" spans="1:5" hidden="1" outlineLevel="2">
      <c r="A41" s="20" t="s">
        <v>24</v>
      </c>
      <c r="B41" s="20" t="s">
        <v>24</v>
      </c>
      <c r="C41" s="25">
        <v>3090</v>
      </c>
      <c r="D41" s="21" t="s">
        <v>28</v>
      </c>
      <c r="E41" s="21">
        <v>3</v>
      </c>
    </row>
    <row r="42" spans="1:5" ht="14.25" customHeight="1" outlineLevel="1" collapsed="1">
      <c r="A42" s="28" t="s">
        <v>22</v>
      </c>
      <c r="B42" s="28" t="s">
        <v>22</v>
      </c>
      <c r="C42" s="30">
        <v>5756.7</v>
      </c>
      <c r="D42" s="29" t="s">
        <v>6</v>
      </c>
      <c r="E42" s="29">
        <v>3</v>
      </c>
    </row>
    <row r="43" spans="1:5" hidden="1" outlineLevel="2">
      <c r="A43" s="20" t="s">
        <v>25</v>
      </c>
      <c r="B43" s="20" t="s">
        <v>25</v>
      </c>
      <c r="C43" s="25">
        <v>5111.32</v>
      </c>
      <c r="D43" s="21" t="s">
        <v>7</v>
      </c>
      <c r="E43" s="21">
        <v>4</v>
      </c>
    </row>
    <row r="44" spans="1:5" outlineLevel="1" collapsed="1">
      <c r="A44" s="28" t="s">
        <v>86</v>
      </c>
      <c r="B44" s="28" t="s">
        <v>86</v>
      </c>
      <c r="C44" s="30">
        <v>7100.33</v>
      </c>
      <c r="D44" s="29" t="s">
        <v>6</v>
      </c>
      <c r="E44" s="29">
        <v>1</v>
      </c>
    </row>
    <row r="45" spans="1:5" hidden="1" outlineLevel="2">
      <c r="A45" s="20" t="s">
        <v>26</v>
      </c>
      <c r="B45" s="20" t="s">
        <v>26</v>
      </c>
      <c r="C45" s="25">
        <v>8465.94</v>
      </c>
      <c r="D45" s="21" t="s">
        <v>7</v>
      </c>
      <c r="E45" s="21">
        <v>6</v>
      </c>
    </row>
    <row r="46" spans="1:5" outlineLevel="1" collapsed="1">
      <c r="A46" s="28" t="s">
        <v>69</v>
      </c>
      <c r="B46" s="28" t="s">
        <v>70</v>
      </c>
      <c r="C46" s="30">
        <v>6641.34</v>
      </c>
      <c r="D46" s="29" t="s">
        <v>6</v>
      </c>
      <c r="E46" s="29">
        <v>6</v>
      </c>
    </row>
    <row r="47" spans="1:5" hidden="1" outlineLevel="2">
      <c r="A47" s="20" t="s">
        <v>27</v>
      </c>
      <c r="B47" s="20" t="s">
        <v>27</v>
      </c>
      <c r="C47" s="25">
        <v>10300</v>
      </c>
      <c r="D47" s="21" t="s">
        <v>7</v>
      </c>
      <c r="E47" s="21">
        <v>10</v>
      </c>
    </row>
    <row r="48" spans="1:5" outlineLevel="2">
      <c r="A48" s="28" t="s">
        <v>25</v>
      </c>
      <c r="B48" s="28" t="s">
        <v>25</v>
      </c>
      <c r="C48" s="30">
        <v>20445.28</v>
      </c>
      <c r="D48" s="29" t="s">
        <v>87</v>
      </c>
      <c r="E48" s="29">
        <v>16</v>
      </c>
    </row>
    <row r="49" spans="1:5" outlineLevel="2">
      <c r="A49" s="28" t="s">
        <v>26</v>
      </c>
      <c r="B49" s="28" t="s">
        <v>26</v>
      </c>
      <c r="C49" s="30">
        <v>3527.48</v>
      </c>
      <c r="D49" s="29" t="s">
        <v>7</v>
      </c>
      <c r="E49" s="29">
        <v>2.5</v>
      </c>
    </row>
    <row r="50" spans="1:5" outlineLevel="2">
      <c r="A50" s="28" t="s">
        <v>88</v>
      </c>
      <c r="B50" s="28" t="s">
        <v>88</v>
      </c>
      <c r="C50" s="30">
        <v>9395.0400000000009</v>
      </c>
      <c r="D50" s="29" t="s">
        <v>87</v>
      </c>
      <c r="E50" s="29">
        <v>8</v>
      </c>
    </row>
    <row r="51" spans="1:5" outlineLevel="2">
      <c r="A51" s="28" t="s">
        <v>89</v>
      </c>
      <c r="B51" s="28" t="s">
        <v>90</v>
      </c>
      <c r="C51" s="30">
        <v>1225.8399999999999</v>
      </c>
      <c r="D51" s="29" t="s">
        <v>7</v>
      </c>
      <c r="E51" s="29">
        <v>1</v>
      </c>
    </row>
    <row r="52" spans="1:5" outlineLevel="2">
      <c r="A52" s="28" t="s">
        <v>71</v>
      </c>
      <c r="B52" s="28" t="s">
        <v>71</v>
      </c>
      <c r="C52" s="30">
        <v>179.6</v>
      </c>
      <c r="D52" s="29" t="s">
        <v>6</v>
      </c>
      <c r="E52" s="29">
        <v>1</v>
      </c>
    </row>
    <row r="53" spans="1:5" outlineLevel="2">
      <c r="A53" s="28" t="s">
        <v>73</v>
      </c>
      <c r="B53" s="28" t="s">
        <v>73</v>
      </c>
      <c r="C53" s="30">
        <v>540.28</v>
      </c>
      <c r="D53" s="29" t="s">
        <v>74</v>
      </c>
      <c r="E53" s="29">
        <v>2</v>
      </c>
    </row>
    <row r="54" spans="1:5" outlineLevel="2">
      <c r="A54" s="28" t="s">
        <v>75</v>
      </c>
      <c r="B54" s="28" t="s">
        <v>75</v>
      </c>
      <c r="C54" s="30">
        <v>5782.89</v>
      </c>
      <c r="D54" s="29" t="s">
        <v>7</v>
      </c>
      <c r="E54" s="29">
        <v>29</v>
      </c>
    </row>
    <row r="55" spans="1:5" ht="28.5">
      <c r="A55" s="11" t="s">
        <v>47</v>
      </c>
      <c r="B55" s="8" t="e">
        <f>#REF!+#REF!</f>
        <v>#REF!</v>
      </c>
      <c r="C55" s="24">
        <v>0</v>
      </c>
      <c r="D55" s="10"/>
      <c r="E55" s="9"/>
    </row>
    <row r="56" spans="1:5" ht="28.5">
      <c r="A56" s="11" t="s">
        <v>48</v>
      </c>
      <c r="B56" s="8" t="e">
        <f>SUM(#REF!)</f>
        <v>#REF!</v>
      </c>
      <c r="C56" s="24">
        <v>0</v>
      </c>
      <c r="D56" s="10"/>
      <c r="E56" s="9"/>
    </row>
    <row r="57" spans="1:5" ht="28.5">
      <c r="A57" s="11" t="s">
        <v>49</v>
      </c>
      <c r="B57" s="8" t="e">
        <f>#REF!</f>
        <v>#REF!</v>
      </c>
      <c r="C57" s="24">
        <v>0</v>
      </c>
      <c r="D57" s="10"/>
      <c r="E57" s="9"/>
    </row>
    <row r="58" spans="1:5" ht="28.5">
      <c r="A58" s="11" t="s">
        <v>50</v>
      </c>
      <c r="B58" s="8" t="e">
        <f>#REF!+#REF!</f>
        <v>#REF!</v>
      </c>
      <c r="C58" s="24">
        <v>0</v>
      </c>
      <c r="D58" s="10"/>
      <c r="E58" s="9"/>
    </row>
    <row r="59" spans="1:5" ht="28.5">
      <c r="A59" s="11" t="s">
        <v>51</v>
      </c>
      <c r="B59" s="8" t="e">
        <f>#REF!</f>
        <v>#REF!</v>
      </c>
      <c r="C59" s="24">
        <v>0</v>
      </c>
      <c r="D59" s="10"/>
      <c r="E59" s="9"/>
    </row>
    <row r="60" spans="1:5" ht="28.5">
      <c r="A60" s="11" t="s">
        <v>52</v>
      </c>
      <c r="B60" s="8" t="e">
        <f>B61+#REF!</f>
        <v>#VALUE!</v>
      </c>
      <c r="C60" s="24">
        <f>C61+C62</f>
        <v>3914.84</v>
      </c>
      <c r="D60" s="10"/>
      <c r="E60" s="9"/>
    </row>
    <row r="61" spans="1:5">
      <c r="A61" s="28" t="s">
        <v>91</v>
      </c>
      <c r="B61" s="28" t="s">
        <v>91</v>
      </c>
      <c r="C61" s="30">
        <v>2086.88</v>
      </c>
      <c r="D61" s="29" t="s">
        <v>5</v>
      </c>
      <c r="E61" s="29">
        <v>3864.6</v>
      </c>
    </row>
    <row r="62" spans="1:5">
      <c r="A62" s="28" t="s">
        <v>65</v>
      </c>
      <c r="B62" s="28" t="s">
        <v>65</v>
      </c>
      <c r="C62" s="30">
        <v>1827.96</v>
      </c>
      <c r="D62" s="29" t="s">
        <v>5</v>
      </c>
      <c r="E62" s="29">
        <v>3864.6</v>
      </c>
    </row>
    <row r="63" spans="1:5" ht="42.75">
      <c r="A63" s="11" t="s">
        <v>53</v>
      </c>
      <c r="B63" s="8" t="e">
        <f>#REF!</f>
        <v>#REF!</v>
      </c>
      <c r="C63" s="24">
        <v>0</v>
      </c>
      <c r="D63" s="10"/>
      <c r="E63" s="9"/>
    </row>
    <row r="64" spans="1:5" ht="57">
      <c r="A64" s="11" t="s">
        <v>54</v>
      </c>
      <c r="B64" s="8">
        <f>SUM(B65:B65)</f>
        <v>0</v>
      </c>
      <c r="C64" s="24">
        <f>C65+C66+C67</f>
        <v>21927.73</v>
      </c>
      <c r="D64" s="10"/>
      <c r="E64" s="9"/>
    </row>
    <row r="65" spans="1:5">
      <c r="A65" s="28" t="s">
        <v>55</v>
      </c>
      <c r="B65" s="28" t="s">
        <v>56</v>
      </c>
      <c r="C65" s="30">
        <v>131.4</v>
      </c>
      <c r="D65" s="29" t="s">
        <v>5</v>
      </c>
      <c r="E65" s="29">
        <v>7729.2</v>
      </c>
    </row>
    <row r="66" spans="1:5">
      <c r="A66" s="28" t="s">
        <v>58</v>
      </c>
      <c r="B66" s="28" t="s">
        <v>59</v>
      </c>
      <c r="C66" s="30">
        <v>10898.16</v>
      </c>
      <c r="D66" s="29" t="s">
        <v>5</v>
      </c>
      <c r="E66" s="29">
        <v>3864.6</v>
      </c>
    </row>
    <row r="67" spans="1:5">
      <c r="A67" s="28" t="s">
        <v>62</v>
      </c>
      <c r="B67" s="28" t="s">
        <v>63</v>
      </c>
      <c r="C67" s="30">
        <v>10898.17</v>
      </c>
      <c r="D67" s="29" t="s">
        <v>5</v>
      </c>
      <c r="E67" s="29">
        <v>3864.6</v>
      </c>
    </row>
    <row r="68" spans="1:5">
      <c r="A68" s="11" t="s">
        <v>57</v>
      </c>
      <c r="B68" s="8" t="e">
        <f>#REF!</f>
        <v>#REF!</v>
      </c>
      <c r="C68" s="24">
        <v>0</v>
      </c>
      <c r="D68" s="10"/>
      <c r="E68" s="9"/>
    </row>
    <row r="69" spans="1:5">
      <c r="A69" s="7" t="s">
        <v>29</v>
      </c>
      <c r="B69" s="16" t="e">
        <f>B12+B15+B18+#REF!+B27+B55+B56+B57+B58+B59+B60+B63+B64+B68</f>
        <v>#REF!</v>
      </c>
      <c r="C69" s="24">
        <f>C12+C15+C18+C22+C23+C27+C55+C56+C57+C58+C59+C60+C63+C64+C68</f>
        <v>159227.77000000002</v>
      </c>
      <c r="D69" s="17"/>
      <c r="E69" s="9"/>
    </row>
    <row r="70" spans="1:5">
      <c r="A70" s="7" t="s">
        <v>30</v>
      </c>
      <c r="B70" s="18"/>
      <c r="C70" s="24">
        <f>C69*1.18</f>
        <v>187888.76860000001</v>
      </c>
      <c r="D70" s="10"/>
      <c r="E70" s="9"/>
    </row>
    <row r="71" spans="1:5">
      <c r="A71" s="7" t="s">
        <v>64</v>
      </c>
      <c r="B71" s="18"/>
      <c r="C71" s="24">
        <f>C4+C5+C8-C70</f>
        <v>-156537.41860000003</v>
      </c>
      <c r="D71" s="10"/>
      <c r="E71" s="9"/>
    </row>
    <row r="72" spans="1:5" ht="28.5">
      <c r="A72" s="39" t="s">
        <v>67</v>
      </c>
      <c r="B72" s="8"/>
      <c r="C72" s="24">
        <f>C71+C7</f>
        <v>-204671.78860000003</v>
      </c>
      <c r="D72" s="10"/>
      <c r="E72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2018-03-12T01:25:41Z</cp:lastPrinted>
  <dcterms:created xsi:type="dcterms:W3CDTF">2016-03-18T02:51:51Z</dcterms:created>
  <dcterms:modified xsi:type="dcterms:W3CDTF">2018-03-22T05:42:29Z</dcterms:modified>
</cp:coreProperties>
</file>