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Лист1!$A$1:$E$69</definedName>
  </definedNames>
  <calcPr calcId="124519" calcMode="manual"/>
</workbook>
</file>

<file path=xl/calcChain.xml><?xml version="1.0" encoding="utf-8"?>
<calcChain xmlns="http://schemas.openxmlformats.org/spreadsheetml/2006/main">
  <c r="C67" i="1"/>
  <c r="C66"/>
  <c r="C9"/>
  <c r="C11" s="1"/>
  <c r="C8"/>
  <c r="C29"/>
  <c r="C59"/>
  <c r="C56"/>
  <c r="C53"/>
  <c r="C50"/>
  <c r="C48"/>
  <c r="C40"/>
  <c r="C22"/>
  <c r="C19"/>
  <c r="C16"/>
  <c r="C13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7"/>
  <c r="E77"/>
  <c r="C10" i="1"/>
  <c r="C65"/>
  <c r="C68" l="1"/>
  <c r="C69" s="1"/>
  <c r="C64"/>
  <c r="B40" l="1"/>
  <c r="B59"/>
  <c r="B48"/>
  <c r="B46"/>
  <c r="B45" l="1"/>
  <c r="B65"/>
  <c r="B64" s="1"/>
  <c r="B56"/>
  <c r="B53"/>
  <c r="B50"/>
  <c r="B47"/>
  <c r="B19"/>
  <c r="B16"/>
  <c r="B13"/>
  <c r="B66" l="1"/>
</calcChain>
</file>

<file path=xl/sharedStrings.xml><?xml version="1.0" encoding="utf-8"?>
<sst xmlns="http://schemas.openxmlformats.org/spreadsheetml/2006/main" count="301" uniqueCount="139">
  <si>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</si>
  <si>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</si>
  <si>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</si>
  <si>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</si>
  <si>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</si>
  <si>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</si>
  <si>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</si>
  <si>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</si>
  <si>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</si>
  <si>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</si>
  <si>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</si>
  <si>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</si>
  <si>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</si>
  <si>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</si>
  <si>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</si>
  <si>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</si>
  <si>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</si>
  <si>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</si>
  <si>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</si>
  <si>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</si>
  <si>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</si>
  <si>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</si>
  <si>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</si>
  <si>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</si>
  <si>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</si>
  <si>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</si>
  <si>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</si>
  <si>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</si>
  <si>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</si>
  <si>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</si>
  <si>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</si>
  <si>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</si>
  <si>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</si>
  <si>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</si>
  <si>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</si>
  <si>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</si>
  <si>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</si>
  <si>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Подключение системы отопления</t>
  </si>
  <si>
    <t>дом</t>
  </si>
  <si>
    <t>замена эл. лампочки накаливания</t>
  </si>
  <si>
    <t>Утепление вентпродухов изовером</t>
  </si>
  <si>
    <t>Адрес: ул. Чкалова, д. 8</t>
  </si>
  <si>
    <t>период: 01.01.2018-31.12.2018</t>
  </si>
  <si>
    <t>Сальдо начальное на 01.01.2018 г.</t>
  </si>
  <si>
    <t>Общий итог</t>
  </si>
  <si>
    <t>проливка швов битумом Итог</t>
  </si>
  <si>
    <t>проливка швов битумом</t>
  </si>
  <si>
    <t>осмотр сантехоборудования Итог</t>
  </si>
  <si>
    <t>осмотр сантехоборудования</t>
  </si>
  <si>
    <t>осмотр подвала Итог</t>
  </si>
  <si>
    <t>раз</t>
  </si>
  <si>
    <t>осмотр подвала</t>
  </si>
  <si>
    <t>осмотр кровли ж/ дома с выполнением мелкого ремонта Итог</t>
  </si>
  <si>
    <t>осмотр кровли ж/ дома с выполнением мелкого ремонт</t>
  </si>
  <si>
    <t>осмотр кровли ж/ дома с выполнением мелкого ремонта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</si>
  <si>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</si>
  <si>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</si>
  <si>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</si>
  <si>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</si>
  <si>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</si>
  <si>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Чистка и ремонт водоподогревателя Итог</t>
  </si>
  <si>
    <t>Чистка и ремонт водоподогревателя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</si>
  <si>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</si>
  <si>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</si>
  <si>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</si>
  <si>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</si>
  <si>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</si>
  <si>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</si>
  <si>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</si>
  <si>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</si>
  <si>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</si>
  <si>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</si>
  <si>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</si>
  <si>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</si>
  <si>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</si>
  <si>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</si>
  <si>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</si>
  <si>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</si>
  <si>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</si>
  <si>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</si>
  <si>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</si>
  <si>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</si>
  <si>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</si>
  <si>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</si>
  <si>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</si>
  <si>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</si>
  <si>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</si>
  <si>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</si>
  <si>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</si>
  <si>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</si>
  <si>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</si>
  <si>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</si>
  <si>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Ремонт чердачного люка с установкой навесов Итог</t>
  </si>
  <si>
    <t>Ремонт чердачного люка с установкой навесов</t>
  </si>
  <si>
    <t>Ремонт вентилей д.20-32 Итог</t>
  </si>
  <si>
    <t>Ремонт вентилей д.20-32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</si>
  <si>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</si>
  <si>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</si>
  <si>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</si>
  <si>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Подключение системы отопления Итог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</si>
  <si>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</si>
  <si>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</si>
  <si>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</si>
  <si>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</si>
  <si>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</si>
  <si>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</si>
  <si>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</si>
  <si>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</si>
  <si>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Заливка полов Итог</t>
  </si>
  <si>
    <t>Заливка полов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</si>
  <si>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</si>
  <si>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</si>
  <si>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</si>
  <si>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</si>
  <si>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</si>
  <si>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</si>
  <si>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</si>
  <si>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</si>
  <si>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выезд</t>
  </si>
  <si>
    <t>Выезд а/машины по заявке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</si>
  <si>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</si>
  <si>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</si>
  <si>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</si>
  <si>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</si>
  <si>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</si>
  <si>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</si>
  <si>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</si>
  <si>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</si>
  <si>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ЧКАЛОВА ул. д.8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</si>
  <si>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</si>
  <si>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</si>
  <si>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</si>
  <si>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</si>
  <si>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</si>
  <si>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</si>
  <si>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</si>
  <si>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</si>
  <si>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Конечное сальдо с учетом дебиторской задолженности (переплаты) 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</si>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</sst>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13" fillId="0" borderId="4" xfId="0" applyFont="1" applyFill="1" applyBorder="1"/>
    <xf numFmtId="0" fontId="13" fillId="0" borderId="4" xfId="0" applyNumberFormat="1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0" xfId="0" applyFill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Fill="1"/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4" fillId="0" borderId="2" xfId="3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0" xfId="0" applyFont="1" applyFill="1"/>
    <xf numFmtId="0" fontId="6" fillId="0" borderId="2" xfId="0" applyFont="1" applyFill="1" applyBorder="1"/>
    <xf numFmtId="43" fontId="6" fillId="0" borderId="2" xfId="3" applyFont="1" applyFill="1" applyBorder="1"/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3" fontId="2" fillId="0" borderId="0" xfId="0" applyNumberFormat="1" applyFont="1" applyFill="1"/>
    <xf numFmtId="164" fontId="4" fillId="0" borderId="2" xfId="0" applyNumberFormat="1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>
      <selection activeCell="A9" sqref="A9"/>
    </sheetView>
  </sheetViews>
  <sheetFormatPr defaultRowHeight="15" outlineLevelRow="2"/>
  <cols>
    <col min="1" max="1" width="64.7109375" style="13" customWidth="1"/>
    <col min="2" max="2" width="15.5703125" style="2" hidden="1" customWidth="1"/>
    <col min="3" max="3" width="20.42578125" style="20" customWidth="1"/>
    <col min="4" max="4" width="12.140625" style="4" customWidth="1"/>
    <col min="5" max="5" width="26.28515625" style="3" customWidth="1"/>
    <col min="6" max="6" width="0" style="1" hidden="1" customWidth="1"/>
    <col min="7" max="7" width="13.140625" style="1" bestFit="1" customWidth="1"/>
    <col min="8" max="16384" width="9.140625" style="1"/>
  </cols>
  <sheetData>
    <row r="1" spans="1:5" s="14" customFormat="1" ht="66.75" customHeight="1">
      <c r="A1" s="56" t="s">
        <v>10</v>
      </c>
      <c r="B1" s="56"/>
      <c r="C1" s="56"/>
      <c r="D1" s="56"/>
      <c r="E1" s="56"/>
    </row>
    <row r="2" spans="1:5" s="14" customFormat="1" ht="15.75">
      <c r="A2" s="15" t="s">
        <v>41</v>
      </c>
      <c r="B2" s="16" t="s">
        <v>35</v>
      </c>
      <c r="C2" s="58" t="s">
        <v>42</v>
      </c>
      <c r="D2" s="58"/>
      <c r="E2" s="17"/>
    </row>
    <row r="3" spans="1:5" ht="57">
      <c r="A3" s="21" t="s">
        <v>3</v>
      </c>
      <c r="B3" s="22" t="s">
        <v>0</v>
      </c>
      <c r="C3" s="23" t="s">
        <v>36</v>
      </c>
      <c r="D3" s="24" t="s">
        <v>1</v>
      </c>
      <c r="E3" s="25" t="s">
        <v>2</v>
      </c>
    </row>
    <row r="4" spans="1:5">
      <c r="A4" s="21" t="s">
        <v>43</v>
      </c>
      <c r="B4" s="22"/>
      <c r="C4" s="23">
        <v>441007.32000000007</v>
      </c>
      <c r="D4" s="24"/>
      <c r="E4" s="25"/>
    </row>
    <row r="5" spans="1:5">
      <c r="A5" s="59" t="s">
        <v>136</v>
      </c>
      <c r="B5" s="60"/>
      <c r="C5" s="60"/>
      <c r="D5" s="60"/>
      <c r="E5" s="61"/>
    </row>
    <row r="6" spans="1:5">
      <c r="A6" s="21" t="s">
        <v>130</v>
      </c>
      <c r="B6" s="22"/>
      <c r="C6" s="23">
        <v>884739.53</v>
      </c>
      <c r="D6" s="24"/>
      <c r="E6" s="25"/>
    </row>
    <row r="7" spans="1:5">
      <c r="A7" s="21" t="s">
        <v>131</v>
      </c>
      <c r="B7" s="22"/>
      <c r="C7" s="23">
        <v>901817.49</v>
      </c>
      <c r="D7" s="24"/>
      <c r="E7" s="25"/>
    </row>
    <row r="8" spans="1:5">
      <c r="A8" s="21" t="s">
        <v>138</v>
      </c>
      <c r="B8" s="22"/>
      <c r="C8" s="23">
        <f>C7-C6</f>
        <v>17077.959999999963</v>
      </c>
      <c r="D8" s="24"/>
      <c r="E8" s="25"/>
    </row>
    <row r="9" spans="1:5">
      <c r="A9" s="21" t="s">
        <v>11</v>
      </c>
      <c r="B9" s="22"/>
      <c r="C9" s="23">
        <f>C10</f>
        <v>10157.76</v>
      </c>
      <c r="D9" s="24"/>
      <c r="E9" s="25"/>
    </row>
    <row r="10" spans="1:5">
      <c r="A10" s="28" t="s">
        <v>12</v>
      </c>
      <c r="B10" s="29"/>
      <c r="C10" s="27">
        <f>450*12+396.48*12</f>
        <v>10157.76</v>
      </c>
      <c r="D10" s="24"/>
      <c r="E10" s="26"/>
    </row>
    <row r="11" spans="1:5">
      <c r="A11" s="37" t="s">
        <v>132</v>
      </c>
      <c r="B11" s="38"/>
      <c r="C11" s="39">
        <f>C6+C9</f>
        <v>894897.29</v>
      </c>
      <c r="D11" s="40"/>
      <c r="E11" s="26"/>
    </row>
    <row r="12" spans="1:5">
      <c r="A12" s="57" t="s">
        <v>13</v>
      </c>
      <c r="B12" s="57"/>
      <c r="C12" s="57"/>
      <c r="D12" s="57"/>
      <c r="E12" s="57"/>
    </row>
    <row r="13" spans="1:5" ht="15.75" thickBot="1">
      <c r="A13" s="8" t="s">
        <v>14</v>
      </c>
      <c r="B13" s="5" t="e">
        <f>#REF!</f>
        <v>#REF!</v>
      </c>
      <c r="C13" s="18">
        <f>C14+C15</f>
        <v>137604.53</v>
      </c>
      <c r="D13" s="7"/>
      <c r="E13" s="6"/>
    </row>
    <row r="14" spans="1:5" s="41" customFormat="1" ht="15.75" outlineLevel="2" thickBot="1">
      <c r="A14" s="30" t="s">
        <v>72</v>
      </c>
      <c r="B14" s="30" t="s">
        <v>71</v>
      </c>
      <c r="C14" s="30">
        <v>71226.19</v>
      </c>
      <c r="D14" s="30" t="s">
        <v>5</v>
      </c>
      <c r="E14" s="30">
        <v>18645.599999999999</v>
      </c>
    </row>
    <row r="15" spans="1:5" s="41" customFormat="1" ht="15.75" outlineLevel="2" thickBot="1">
      <c r="A15" s="30" t="s">
        <v>69</v>
      </c>
      <c r="B15" s="30" t="s">
        <v>68</v>
      </c>
      <c r="C15" s="30">
        <v>66378.34</v>
      </c>
      <c r="D15" s="30" t="s">
        <v>5</v>
      </c>
      <c r="E15" s="30">
        <v>18645.599999999999</v>
      </c>
    </row>
    <row r="16" spans="1:5" ht="29.25" thickBot="1">
      <c r="A16" s="8" t="s">
        <v>15</v>
      </c>
      <c r="B16" s="5" t="str">
        <f>B18</f>
        <v>Уборка МОП 3,4 кв. 2018г. К=0,8</v>
      </c>
      <c r="C16" s="18">
        <f>C18+C17</f>
        <v>53326.380000000005</v>
      </c>
      <c r="D16" s="7"/>
      <c r="E16" s="6"/>
    </row>
    <row r="17" spans="1:5" s="41" customFormat="1" ht="15.75" outlineLevel="2" thickBot="1">
      <c r="A17" s="30" t="s">
        <v>81</v>
      </c>
      <c r="B17" s="30" t="s">
        <v>81</v>
      </c>
      <c r="C17" s="30">
        <v>23120.52</v>
      </c>
      <c r="D17" s="30" t="s">
        <v>5</v>
      </c>
      <c r="E17" s="30">
        <v>18645.599999999999</v>
      </c>
    </row>
    <row r="18" spans="1:5" s="41" customFormat="1" ht="15.75" outlineLevel="2" thickBot="1">
      <c r="A18" s="30" t="s">
        <v>79</v>
      </c>
      <c r="B18" s="30" t="s">
        <v>79</v>
      </c>
      <c r="C18" s="30">
        <v>30205.86</v>
      </c>
      <c r="D18" s="30" t="s">
        <v>5</v>
      </c>
      <c r="E18" s="30">
        <v>18645.599999999999</v>
      </c>
    </row>
    <row r="19" spans="1:5" ht="15.75" thickBot="1">
      <c r="A19" s="8" t="s">
        <v>16</v>
      </c>
      <c r="B19" s="9" t="e">
        <f>B20+B21</f>
        <v>#VALUE!</v>
      </c>
      <c r="C19" s="18">
        <f>C20+C21</f>
        <v>96194.4</v>
      </c>
      <c r="D19" s="10"/>
      <c r="E19" s="42"/>
    </row>
    <row r="20" spans="1:5" s="41" customFormat="1" ht="15.75" outlineLevel="2" thickBot="1">
      <c r="A20" s="30" t="s">
        <v>123</v>
      </c>
      <c r="B20" s="30" t="s">
        <v>123</v>
      </c>
      <c r="C20" s="30">
        <v>48689</v>
      </c>
      <c r="D20" s="30" t="s">
        <v>17</v>
      </c>
      <c r="E20" s="30">
        <v>905</v>
      </c>
    </row>
    <row r="21" spans="1:5" s="41" customFormat="1" ht="15.75" outlineLevel="2" thickBot="1">
      <c r="A21" s="30" t="s">
        <v>121</v>
      </c>
      <c r="B21" s="30" t="s">
        <v>121</v>
      </c>
      <c r="C21" s="30">
        <v>47505.4</v>
      </c>
      <c r="D21" s="30" t="s">
        <v>17</v>
      </c>
      <c r="E21" s="30">
        <v>883</v>
      </c>
    </row>
    <row r="22" spans="1:5" ht="43.5" thickBot="1">
      <c r="A22" s="8" t="s">
        <v>18</v>
      </c>
      <c r="B22" s="5"/>
      <c r="C22" s="18">
        <f>SUM(C23:C28)</f>
        <v>15028.329999999998</v>
      </c>
      <c r="D22" s="7"/>
      <c r="E22" s="6"/>
    </row>
    <row r="23" spans="1:5" s="41" customFormat="1" ht="15.75" outlineLevel="2" thickBot="1">
      <c r="A23" s="30" t="s">
        <v>116</v>
      </c>
      <c r="B23" s="30" t="s">
        <v>116</v>
      </c>
      <c r="C23" s="30">
        <v>1491.64</v>
      </c>
      <c r="D23" s="30" t="s">
        <v>5</v>
      </c>
      <c r="E23" s="30">
        <v>18645.599999999999</v>
      </c>
    </row>
    <row r="24" spans="1:5" s="41" customFormat="1" ht="15.75" outlineLevel="2" thickBot="1">
      <c r="A24" s="30" t="s">
        <v>114</v>
      </c>
      <c r="B24" s="30" t="s">
        <v>113</v>
      </c>
      <c r="C24" s="30">
        <v>1678.1</v>
      </c>
      <c r="D24" s="30" t="s">
        <v>5</v>
      </c>
      <c r="E24" s="30">
        <v>18645.599999999999</v>
      </c>
    </row>
    <row r="25" spans="1:5" s="41" customFormat="1" ht="15.75" outlineLevel="2" thickBot="1">
      <c r="A25" s="30" t="s">
        <v>66</v>
      </c>
      <c r="B25" s="30" t="s">
        <v>66</v>
      </c>
      <c r="C25" s="30">
        <v>1417.06</v>
      </c>
      <c r="D25" s="30" t="s">
        <v>5</v>
      </c>
      <c r="E25" s="30">
        <v>18645.599999999999</v>
      </c>
    </row>
    <row r="26" spans="1:5" s="41" customFormat="1" ht="15.75" outlineLevel="2" thickBot="1">
      <c r="A26" s="30" t="s">
        <v>64</v>
      </c>
      <c r="B26" s="30" t="s">
        <v>63</v>
      </c>
      <c r="C26" s="30">
        <v>1491.65</v>
      </c>
      <c r="D26" s="30" t="s">
        <v>5</v>
      </c>
      <c r="E26" s="30">
        <v>18645.599999999999</v>
      </c>
    </row>
    <row r="27" spans="1:5" s="41" customFormat="1" ht="15.75" outlineLevel="2" thickBot="1">
      <c r="A27" s="30" t="s">
        <v>19</v>
      </c>
      <c r="B27" s="30" t="s">
        <v>20</v>
      </c>
      <c r="C27" s="30">
        <v>1678.1</v>
      </c>
      <c r="D27" s="30" t="s">
        <v>5</v>
      </c>
      <c r="E27" s="30">
        <v>18645.599999999999</v>
      </c>
    </row>
    <row r="28" spans="1:5" s="41" customFormat="1" ht="15.75" outlineLevel="2" thickBot="1">
      <c r="A28" s="30" t="s">
        <v>58</v>
      </c>
      <c r="B28" s="30" t="s">
        <v>57</v>
      </c>
      <c r="C28" s="30">
        <v>7271.78</v>
      </c>
      <c r="D28" s="30" t="s">
        <v>5</v>
      </c>
      <c r="E28" s="30">
        <v>18645.599999999999</v>
      </c>
    </row>
    <row r="29" spans="1:5" ht="43.5" outlineLevel="1" thickBot="1">
      <c r="A29" s="8" t="s">
        <v>21</v>
      </c>
      <c r="B29" s="43"/>
      <c r="C29" s="44">
        <f>SUM(C30:C39)</f>
        <v>23465.91</v>
      </c>
      <c r="D29" s="45"/>
      <c r="E29" s="45"/>
    </row>
    <row r="30" spans="1:5" s="41" customFormat="1" ht="15.75" outlineLevel="2" thickBot="1">
      <c r="A30" s="30" t="s">
        <v>119</v>
      </c>
      <c r="B30" s="30" t="s">
        <v>119</v>
      </c>
      <c r="C30" s="30">
        <v>484.53</v>
      </c>
      <c r="D30" s="30" t="s">
        <v>118</v>
      </c>
      <c r="E30" s="30">
        <v>1</v>
      </c>
    </row>
    <row r="31" spans="1:5" s="41" customFormat="1" ht="15.75" outlineLevel="2" thickBot="1">
      <c r="A31" s="30" t="s">
        <v>23</v>
      </c>
      <c r="B31" s="30" t="s">
        <v>23</v>
      </c>
      <c r="C31" s="30">
        <v>4046.8</v>
      </c>
      <c r="D31" s="30" t="s">
        <v>24</v>
      </c>
      <c r="E31" s="30">
        <v>5</v>
      </c>
    </row>
    <row r="32" spans="1:5" s="41" customFormat="1" ht="15.75" outlineLevel="2" thickBot="1">
      <c r="A32" s="30" t="s">
        <v>101</v>
      </c>
      <c r="B32" s="30" t="s">
        <v>101</v>
      </c>
      <c r="C32" s="30">
        <v>2245.6</v>
      </c>
      <c r="D32" s="30" t="s">
        <v>7</v>
      </c>
      <c r="E32" s="30">
        <v>8</v>
      </c>
    </row>
    <row r="33" spans="1:6" s="41" customFormat="1" ht="15.75" outlineLevel="2" thickBot="1">
      <c r="A33" s="30" t="s">
        <v>37</v>
      </c>
      <c r="B33" s="30" t="s">
        <v>37</v>
      </c>
      <c r="C33" s="30">
        <v>289.19</v>
      </c>
      <c r="D33" s="30" t="s">
        <v>6</v>
      </c>
      <c r="E33" s="30">
        <v>1</v>
      </c>
    </row>
    <row r="34" spans="1:6" s="41" customFormat="1" ht="15.75" outlineLevel="2" thickBot="1">
      <c r="A34" s="30" t="s">
        <v>93</v>
      </c>
      <c r="B34" s="30" t="s">
        <v>93</v>
      </c>
      <c r="C34" s="30">
        <v>214.74</v>
      </c>
      <c r="D34" s="30" t="s">
        <v>6</v>
      </c>
      <c r="E34" s="30">
        <v>1</v>
      </c>
    </row>
    <row r="35" spans="1:6" s="41" customFormat="1" ht="15.75" outlineLevel="2" thickBot="1">
      <c r="A35" s="30" t="s">
        <v>95</v>
      </c>
      <c r="B35" s="30" t="s">
        <v>95</v>
      </c>
      <c r="C35" s="30">
        <v>383.63</v>
      </c>
      <c r="D35" s="30" t="s">
        <v>6</v>
      </c>
      <c r="E35" s="30">
        <v>1</v>
      </c>
    </row>
    <row r="36" spans="1:6" s="41" customFormat="1" ht="15.75" outlineLevel="2" thickBot="1">
      <c r="A36" s="30" t="s">
        <v>61</v>
      </c>
      <c r="B36" s="30" t="s">
        <v>61</v>
      </c>
      <c r="C36" s="30">
        <v>14108.49</v>
      </c>
      <c r="D36" s="30" t="s">
        <v>6</v>
      </c>
      <c r="E36" s="30">
        <v>1</v>
      </c>
    </row>
    <row r="37" spans="1:6" s="41" customFormat="1" ht="15.75" outlineLevel="2" thickBot="1">
      <c r="A37" s="30" t="s">
        <v>51</v>
      </c>
      <c r="B37" s="30" t="s">
        <v>51</v>
      </c>
      <c r="C37" s="30">
        <v>1350.7</v>
      </c>
      <c r="D37" s="30" t="s">
        <v>50</v>
      </c>
      <c r="E37" s="30">
        <v>5</v>
      </c>
    </row>
    <row r="38" spans="1:6" s="41" customFormat="1" ht="15.75" outlineLevel="2" thickBot="1">
      <c r="A38" s="30" t="s">
        <v>48</v>
      </c>
      <c r="B38" s="30" t="s">
        <v>48</v>
      </c>
      <c r="C38" s="30">
        <v>154.88</v>
      </c>
      <c r="D38" s="30" t="s">
        <v>6</v>
      </c>
      <c r="E38" s="30">
        <v>1</v>
      </c>
    </row>
    <row r="39" spans="1:6" s="41" customFormat="1" ht="15.75" outlineLevel="2" thickBot="1">
      <c r="A39" s="30" t="s">
        <v>46</v>
      </c>
      <c r="B39" s="30" t="s">
        <v>46</v>
      </c>
      <c r="C39" s="30">
        <v>187.35</v>
      </c>
      <c r="D39" s="30" t="s">
        <v>7</v>
      </c>
      <c r="E39" s="30">
        <v>3</v>
      </c>
    </row>
    <row r="40" spans="1:6" ht="43.5" thickBot="1">
      <c r="A40" s="8" t="s">
        <v>22</v>
      </c>
      <c r="B40" s="5">
        <f>SUM(B41:B44)</f>
        <v>0</v>
      </c>
      <c r="C40" s="18">
        <f>SUM(C41:C44)</f>
        <v>3895.98</v>
      </c>
      <c r="D40" s="7"/>
      <c r="E40" s="6"/>
      <c r="F40" s="46" t="s">
        <v>4</v>
      </c>
    </row>
    <row r="41" spans="1:6" s="41" customFormat="1" ht="15.75" outlineLevel="2" thickBot="1">
      <c r="A41" s="30" t="s">
        <v>109</v>
      </c>
      <c r="B41" s="30" t="s">
        <v>109</v>
      </c>
      <c r="C41" s="30">
        <v>788.93</v>
      </c>
      <c r="D41" s="30" t="s">
        <v>5</v>
      </c>
      <c r="E41" s="30">
        <v>1</v>
      </c>
    </row>
    <row r="42" spans="1:6" s="41" customFormat="1" ht="15.75" outlineLevel="2" thickBot="1">
      <c r="A42" s="30" t="s">
        <v>98</v>
      </c>
      <c r="B42" s="30" t="s">
        <v>97</v>
      </c>
      <c r="C42" s="30">
        <v>550.20000000000005</v>
      </c>
      <c r="D42" s="30" t="s">
        <v>6</v>
      </c>
      <c r="E42" s="30">
        <v>2</v>
      </c>
    </row>
    <row r="43" spans="1:6" s="41" customFormat="1" ht="15.75" outlineLevel="2" thickBot="1">
      <c r="A43" s="30" t="s">
        <v>39</v>
      </c>
      <c r="B43" s="30" t="s">
        <v>39</v>
      </c>
      <c r="C43" s="30">
        <v>782.37</v>
      </c>
      <c r="D43" s="30" t="s">
        <v>6</v>
      </c>
      <c r="E43" s="30">
        <v>9</v>
      </c>
    </row>
    <row r="44" spans="1:6" s="41" customFormat="1" ht="15.75" outlineLevel="2" thickBot="1">
      <c r="A44" s="30" t="s">
        <v>54</v>
      </c>
      <c r="B44" s="30" t="s">
        <v>53</v>
      </c>
      <c r="C44" s="30">
        <v>1774.48</v>
      </c>
      <c r="D44" s="30" t="s">
        <v>38</v>
      </c>
      <c r="E44" s="30">
        <v>2</v>
      </c>
    </row>
    <row r="45" spans="1:6" ht="28.5">
      <c r="A45" s="8" t="s">
        <v>25</v>
      </c>
      <c r="B45" s="5" t="e">
        <f>#REF!+#REF!</f>
        <v>#REF!</v>
      </c>
      <c r="C45" s="18">
        <v>0</v>
      </c>
      <c r="D45" s="7"/>
      <c r="E45" s="6"/>
    </row>
    <row r="46" spans="1:6" ht="28.5">
      <c r="A46" s="8" t="s">
        <v>26</v>
      </c>
      <c r="B46" s="5" t="e">
        <f>SUM(#REF!)</f>
        <v>#REF!</v>
      </c>
      <c r="C46" s="18">
        <v>0</v>
      </c>
      <c r="D46" s="7"/>
      <c r="E46" s="6"/>
    </row>
    <row r="47" spans="1:6" ht="28.5">
      <c r="A47" s="8" t="s">
        <v>27</v>
      </c>
      <c r="B47" s="5" t="e">
        <f>#REF!</f>
        <v>#REF!</v>
      </c>
      <c r="C47" s="18">
        <v>0</v>
      </c>
      <c r="D47" s="7"/>
      <c r="E47" s="6"/>
    </row>
    <row r="48" spans="1:6" ht="28.5">
      <c r="A48" s="8" t="s">
        <v>28</v>
      </c>
      <c r="B48" s="5" t="e">
        <f>#REF!+#REF!</f>
        <v>#REF!</v>
      </c>
      <c r="C48" s="18">
        <f>C49</f>
        <v>0</v>
      </c>
      <c r="D48" s="7"/>
      <c r="E48" s="6"/>
    </row>
    <row r="49" spans="1:5" hidden="1">
      <c r="A49" s="47" t="s">
        <v>40</v>
      </c>
      <c r="B49" s="47" t="s">
        <v>40</v>
      </c>
      <c r="C49" s="48">
        <v>0</v>
      </c>
      <c r="D49" s="49" t="s">
        <v>6</v>
      </c>
      <c r="E49" s="49">
        <v>1</v>
      </c>
    </row>
    <row r="50" spans="1:5" ht="29.25" thickBot="1">
      <c r="A50" s="8" t="s">
        <v>29</v>
      </c>
      <c r="B50" s="5" t="e">
        <f>#REF!</f>
        <v>#REF!</v>
      </c>
      <c r="C50" s="18">
        <f>C51+C52</f>
        <v>7458.24</v>
      </c>
      <c r="D50" s="7"/>
      <c r="E50" s="6"/>
    </row>
    <row r="51" spans="1:5" s="41" customFormat="1" ht="15.75" outlineLevel="2" thickBot="1">
      <c r="A51" s="30" t="s">
        <v>87</v>
      </c>
      <c r="B51" s="30" t="s">
        <v>86</v>
      </c>
      <c r="C51" s="30">
        <v>3542.66</v>
      </c>
      <c r="D51" s="30" t="s">
        <v>5</v>
      </c>
      <c r="E51" s="30">
        <v>18645.599999999999</v>
      </c>
    </row>
    <row r="52" spans="1:5" s="41" customFormat="1" ht="15.75" outlineLevel="2" thickBot="1">
      <c r="A52" s="30" t="s">
        <v>84</v>
      </c>
      <c r="B52" s="30" t="s">
        <v>83</v>
      </c>
      <c r="C52" s="30">
        <v>3915.58</v>
      </c>
      <c r="D52" s="30" t="s">
        <v>5</v>
      </c>
      <c r="E52" s="30">
        <v>18645.599999999999</v>
      </c>
    </row>
    <row r="53" spans="1:5" ht="29.25" thickBot="1">
      <c r="A53" s="8" t="s">
        <v>30</v>
      </c>
      <c r="B53" s="5" t="e">
        <f>B54+#REF!</f>
        <v>#VALUE!</v>
      </c>
      <c r="C53" s="18">
        <f>C54+C55</f>
        <v>21498.38</v>
      </c>
      <c r="D53" s="7"/>
      <c r="E53" s="6"/>
    </row>
    <row r="54" spans="1:5" s="41" customFormat="1" ht="15.75" outlineLevel="2" thickBot="1">
      <c r="A54" s="30" t="s">
        <v>91</v>
      </c>
      <c r="B54" s="30" t="s">
        <v>91</v>
      </c>
      <c r="C54" s="30">
        <v>8819.3700000000008</v>
      </c>
      <c r="D54" s="30" t="s">
        <v>5</v>
      </c>
      <c r="E54" s="30">
        <v>18645.599999999999</v>
      </c>
    </row>
    <row r="55" spans="1:5" s="41" customFormat="1" ht="15.75" outlineLevel="2" thickBot="1">
      <c r="A55" s="30" t="s">
        <v>89</v>
      </c>
      <c r="B55" s="30" t="s">
        <v>89</v>
      </c>
      <c r="C55" s="30">
        <v>12679.01</v>
      </c>
      <c r="D55" s="30" t="s">
        <v>5</v>
      </c>
      <c r="E55" s="30">
        <v>18645.599999999999</v>
      </c>
    </row>
    <row r="56" spans="1:5" ht="43.5" thickBot="1">
      <c r="A56" s="8" t="s">
        <v>31</v>
      </c>
      <c r="B56" s="5" t="str">
        <f>B57</f>
        <v>Дератизация</v>
      </c>
      <c r="C56" s="18">
        <f>C57+C58</f>
        <v>3365.2799999999997</v>
      </c>
      <c r="D56" s="7"/>
      <c r="E56" s="6"/>
    </row>
    <row r="57" spans="1:5" s="41" customFormat="1" ht="15.75" outlineLevel="2" thickBot="1">
      <c r="A57" s="30" t="s">
        <v>32</v>
      </c>
      <c r="B57" s="30" t="s">
        <v>32</v>
      </c>
      <c r="C57" s="30">
        <v>1121.76</v>
      </c>
      <c r="D57" s="30" t="s">
        <v>5</v>
      </c>
      <c r="E57" s="30">
        <v>779</v>
      </c>
    </row>
    <row r="58" spans="1:5" s="41" customFormat="1" ht="15.75" outlineLevel="2" thickBot="1">
      <c r="A58" s="30" t="s">
        <v>32</v>
      </c>
      <c r="B58" s="30" t="s">
        <v>32</v>
      </c>
      <c r="C58" s="30">
        <v>2243.52</v>
      </c>
      <c r="D58" s="30" t="s">
        <v>5</v>
      </c>
      <c r="E58" s="30">
        <v>1558</v>
      </c>
    </row>
    <row r="59" spans="1:5" ht="57.75" thickBot="1">
      <c r="A59" s="8" t="s">
        <v>33</v>
      </c>
      <c r="B59" s="5">
        <f>SUM(B61:B61)</f>
        <v>0</v>
      </c>
      <c r="C59" s="18">
        <f>SUM(C60:C63)</f>
        <v>99642.06</v>
      </c>
      <c r="D59" s="7"/>
      <c r="E59" s="6"/>
    </row>
    <row r="60" spans="1:5" s="41" customFormat="1" ht="15.75" outlineLevel="2" thickBot="1">
      <c r="A60" s="30" t="s">
        <v>107</v>
      </c>
      <c r="B60" s="30" t="s">
        <v>106</v>
      </c>
      <c r="C60" s="30">
        <v>316.98</v>
      </c>
      <c r="D60" s="30" t="s">
        <v>5</v>
      </c>
      <c r="E60" s="30">
        <v>18645.599999999999</v>
      </c>
    </row>
    <row r="61" spans="1:5" s="41" customFormat="1" ht="15.75" outlineLevel="2" thickBot="1">
      <c r="A61" s="30" t="s">
        <v>104</v>
      </c>
      <c r="B61" s="30" t="s">
        <v>103</v>
      </c>
      <c r="C61" s="30">
        <v>316.98</v>
      </c>
      <c r="D61" s="30" t="s">
        <v>5</v>
      </c>
      <c r="E61" s="30">
        <v>18645.599999999999</v>
      </c>
    </row>
    <row r="62" spans="1:5" s="41" customFormat="1" ht="15.75" outlineLevel="2" thickBot="1">
      <c r="A62" s="30" t="s">
        <v>77</v>
      </c>
      <c r="B62" s="30" t="s">
        <v>76</v>
      </c>
      <c r="C62" s="30">
        <v>52580.58</v>
      </c>
      <c r="D62" s="30" t="s">
        <v>5</v>
      </c>
      <c r="E62" s="30">
        <v>18645.599999999999</v>
      </c>
    </row>
    <row r="63" spans="1:5" s="41" customFormat="1" ht="15.75" outlineLevel="2" thickBot="1">
      <c r="A63" s="30" t="s">
        <v>74</v>
      </c>
      <c r="B63" s="30" t="s">
        <v>74</v>
      </c>
      <c r="C63" s="30">
        <v>46427.519999999997</v>
      </c>
      <c r="D63" s="30" t="s">
        <v>5</v>
      </c>
      <c r="E63" s="30">
        <v>18645.599999999999</v>
      </c>
    </row>
    <row r="64" spans="1:5">
      <c r="A64" s="8" t="s">
        <v>34</v>
      </c>
      <c r="B64" s="5">
        <f>B65</f>
        <v>3101.6949152542375</v>
      </c>
      <c r="C64" s="18">
        <f>C65</f>
        <v>3660</v>
      </c>
      <c r="D64" s="7"/>
      <c r="E64" s="6"/>
    </row>
    <row r="65" spans="1:7" ht="30">
      <c r="A65" s="11" t="s">
        <v>9</v>
      </c>
      <c r="B65" s="9">
        <f>C65/1.18</f>
        <v>3101.6949152542375</v>
      </c>
      <c r="C65" s="19">
        <f>E65*5*12</f>
        <v>3660</v>
      </c>
      <c r="D65" s="12" t="s">
        <v>8</v>
      </c>
      <c r="E65" s="10">
        <v>61</v>
      </c>
    </row>
    <row r="66" spans="1:7">
      <c r="A66" s="50" t="s">
        <v>133</v>
      </c>
      <c r="B66" s="51" t="e">
        <f>B13+B16+B19+#REF!+B40+B45+B46+B47+B48+B50+B53+B56+B59+B64</f>
        <v>#REF!</v>
      </c>
      <c r="C66" s="18">
        <f>C13+C16+C19+C22+C29+C40+C45+C46+C47+C48+C50+C53+C56+C59</f>
        <v>461479.49</v>
      </c>
      <c r="D66" s="52"/>
      <c r="E66" s="6"/>
      <c r="G66" s="53"/>
    </row>
    <row r="67" spans="1:7">
      <c r="A67" s="50" t="s">
        <v>134</v>
      </c>
      <c r="B67" s="54"/>
      <c r="C67" s="18">
        <f>C66*1.18+C64</f>
        <v>548205.79819999996</v>
      </c>
      <c r="D67" s="7"/>
      <c r="E67" s="6"/>
      <c r="G67" s="53"/>
    </row>
    <row r="68" spans="1:7">
      <c r="A68" s="50" t="s">
        <v>135</v>
      </c>
      <c r="B68" s="54"/>
      <c r="C68" s="18">
        <f>C4+C6+C9-C67</f>
        <v>787698.81180000014</v>
      </c>
      <c r="D68" s="7"/>
      <c r="E68" s="6"/>
    </row>
    <row r="69" spans="1:7" ht="28.5">
      <c r="A69" s="8" t="s">
        <v>137</v>
      </c>
      <c r="B69" s="54"/>
      <c r="C69" s="18">
        <f>C68+C8</f>
        <v>804776.7718000001</v>
      </c>
      <c r="D69" s="36"/>
      <c r="E69" s="55"/>
    </row>
  </sheetData>
  <mergeCells count="4">
    <mergeCell ref="A1:E1"/>
    <mergeCell ref="A12:E12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7"/>
  <sheetViews>
    <sheetView topLeftCell="A64" workbookViewId="0">
      <selection activeCell="A43" activeCellId="1" sqref="A41:XFD41 A43:XFD43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129</v>
      </c>
    </row>
    <row r="3" spans="1:5">
      <c r="A3" t="s">
        <v>128</v>
      </c>
    </row>
    <row r="4" spans="1:5" ht="15.75" thickBot="1"/>
    <row r="5" spans="1:5" ht="15.75" thickBot="1">
      <c r="A5" s="33"/>
      <c r="B5" s="33" t="s">
        <v>127</v>
      </c>
      <c r="C5" s="33" t="s">
        <v>126</v>
      </c>
      <c r="D5" s="33" t="s">
        <v>125</v>
      </c>
      <c r="E5" s="33" t="s">
        <v>124</v>
      </c>
    </row>
    <row r="6" spans="1:5" s="35" customFormat="1" ht="15.75" outlineLevel="2" thickBot="1">
      <c r="A6" s="34" t="s">
        <v>123</v>
      </c>
      <c r="B6" s="34" t="s">
        <v>123</v>
      </c>
      <c r="C6" s="34">
        <v>48689</v>
      </c>
      <c r="D6" s="34" t="s">
        <v>17</v>
      </c>
      <c r="E6" s="34">
        <v>905</v>
      </c>
    </row>
    <row r="7" spans="1:5" ht="15.75" outlineLevel="1" thickBot="1">
      <c r="A7" s="32" t="s">
        <v>122</v>
      </c>
      <c r="B7" s="30"/>
      <c r="C7" s="30">
        <f>SUBTOTAL(9,C6:C6)</f>
        <v>48689</v>
      </c>
      <c r="D7" s="30"/>
      <c r="E7" s="30">
        <f>SUBTOTAL(9,E6:E6)</f>
        <v>905</v>
      </c>
    </row>
    <row r="8" spans="1:5" s="35" customFormat="1" ht="15.75" outlineLevel="2" thickBot="1">
      <c r="A8" s="34" t="s">
        <v>121</v>
      </c>
      <c r="B8" s="34" t="s">
        <v>121</v>
      </c>
      <c r="C8" s="34">
        <v>47505.4</v>
      </c>
      <c r="D8" s="34" t="s">
        <v>17</v>
      </c>
      <c r="E8" s="34">
        <v>883</v>
      </c>
    </row>
    <row r="9" spans="1:5" ht="15.75" outlineLevel="1" thickBot="1">
      <c r="A9" s="31" t="s">
        <v>120</v>
      </c>
      <c r="B9" s="30"/>
      <c r="C9" s="30">
        <f>SUBTOTAL(9,C8:C8)</f>
        <v>47505.4</v>
      </c>
      <c r="D9" s="30"/>
      <c r="E9" s="30">
        <f>SUBTOTAL(9,E8:E8)</f>
        <v>883</v>
      </c>
    </row>
    <row r="10" spans="1:5" s="35" customFormat="1" ht="15.75" outlineLevel="2" thickBot="1">
      <c r="A10" s="34" t="s">
        <v>119</v>
      </c>
      <c r="B10" s="34" t="s">
        <v>119</v>
      </c>
      <c r="C10" s="34">
        <v>484.53</v>
      </c>
      <c r="D10" s="34" t="s">
        <v>118</v>
      </c>
      <c r="E10" s="34">
        <v>1</v>
      </c>
    </row>
    <row r="11" spans="1:5" ht="15.75" outlineLevel="1" thickBot="1">
      <c r="A11" s="31" t="s">
        <v>117</v>
      </c>
      <c r="B11" s="30"/>
      <c r="C11" s="30">
        <f>SUBTOTAL(9,C10:C10)</f>
        <v>484.53</v>
      </c>
      <c r="D11" s="30"/>
      <c r="E11" s="30">
        <f>SUBTOTAL(9,E10:E10)</f>
        <v>1</v>
      </c>
    </row>
    <row r="12" spans="1:5" s="35" customFormat="1" ht="15.75" outlineLevel="2" thickBot="1">
      <c r="A12" s="34" t="s">
        <v>116</v>
      </c>
      <c r="B12" s="34" t="s">
        <v>116</v>
      </c>
      <c r="C12" s="34">
        <v>1491.64</v>
      </c>
      <c r="D12" s="34" t="s">
        <v>5</v>
      </c>
      <c r="E12" s="34">
        <v>18645.599999999999</v>
      </c>
    </row>
    <row r="13" spans="1:5" ht="15.75" outlineLevel="1" thickBot="1">
      <c r="A13" s="31" t="s">
        <v>115</v>
      </c>
      <c r="B13" s="30"/>
      <c r="C13" s="30">
        <f>SUBTOTAL(9,C12:C12)</f>
        <v>1491.64</v>
      </c>
      <c r="D13" s="30"/>
      <c r="E13" s="30">
        <f>SUBTOTAL(9,E12:E12)</f>
        <v>18645.599999999999</v>
      </c>
    </row>
    <row r="14" spans="1:5" s="35" customFormat="1" ht="15.75" outlineLevel="2" thickBot="1">
      <c r="A14" s="34" t="s">
        <v>114</v>
      </c>
      <c r="B14" s="34" t="s">
        <v>113</v>
      </c>
      <c r="C14" s="34">
        <v>1678.1</v>
      </c>
      <c r="D14" s="34" t="s">
        <v>5</v>
      </c>
      <c r="E14" s="34">
        <v>18645.599999999999</v>
      </c>
    </row>
    <row r="15" spans="1:5" ht="15.75" outlineLevel="1" thickBot="1">
      <c r="A15" s="31" t="s">
        <v>112</v>
      </c>
      <c r="B15" s="30"/>
      <c r="C15" s="30">
        <f>SUBTOTAL(9,C14:C14)</f>
        <v>1678.1</v>
      </c>
      <c r="D15" s="30"/>
      <c r="E15" s="30">
        <f>SUBTOTAL(9,E14:E14)</f>
        <v>18645.599999999999</v>
      </c>
    </row>
    <row r="16" spans="1:5" s="35" customFormat="1" ht="15.75" outlineLevel="2" thickBot="1">
      <c r="A16" s="34" t="s">
        <v>32</v>
      </c>
      <c r="B16" s="34" t="s">
        <v>32</v>
      </c>
      <c r="C16" s="34">
        <v>1121.76</v>
      </c>
      <c r="D16" s="34" t="s">
        <v>5</v>
      </c>
      <c r="E16" s="34">
        <v>779</v>
      </c>
    </row>
    <row r="17" spans="1:5" s="35" customFormat="1" ht="15.75" outlineLevel="2" thickBot="1">
      <c r="A17" s="34" t="s">
        <v>32</v>
      </c>
      <c r="B17" s="34" t="s">
        <v>32</v>
      </c>
      <c r="C17" s="34">
        <v>2243.52</v>
      </c>
      <c r="D17" s="34" t="s">
        <v>5</v>
      </c>
      <c r="E17" s="34">
        <v>1558</v>
      </c>
    </row>
    <row r="18" spans="1:5" ht="15.75" outlineLevel="1" thickBot="1">
      <c r="A18" s="31" t="s">
        <v>111</v>
      </c>
      <c r="B18" s="30"/>
      <c r="C18" s="30">
        <f>SUBTOTAL(9,C16:C17)</f>
        <v>3365.2799999999997</v>
      </c>
      <c r="D18" s="30"/>
      <c r="E18" s="30">
        <f>SUBTOTAL(9,E16:E17)</f>
        <v>2337</v>
      </c>
    </row>
    <row r="19" spans="1:5" s="35" customFormat="1" ht="15.75" outlineLevel="2" thickBot="1">
      <c r="A19" s="34" t="s">
        <v>23</v>
      </c>
      <c r="B19" s="34" t="s">
        <v>23</v>
      </c>
      <c r="C19" s="34">
        <v>4046.8</v>
      </c>
      <c r="D19" s="34" t="s">
        <v>24</v>
      </c>
      <c r="E19" s="34">
        <v>5</v>
      </c>
    </row>
    <row r="20" spans="1:5" ht="15.75" outlineLevel="1" thickBot="1">
      <c r="A20" s="31" t="s">
        <v>110</v>
      </c>
      <c r="B20" s="30"/>
      <c r="C20" s="30">
        <f>SUBTOTAL(9,C19:C19)</f>
        <v>4046.8</v>
      </c>
      <c r="D20" s="30"/>
      <c r="E20" s="30">
        <f>SUBTOTAL(9,E19:E19)</f>
        <v>5</v>
      </c>
    </row>
    <row r="21" spans="1:5" s="35" customFormat="1" ht="15.75" outlineLevel="2" thickBot="1">
      <c r="A21" s="34" t="s">
        <v>109</v>
      </c>
      <c r="B21" s="34" t="s">
        <v>109</v>
      </c>
      <c r="C21" s="34">
        <v>788.93</v>
      </c>
      <c r="D21" s="34" t="s">
        <v>5</v>
      </c>
      <c r="E21" s="34">
        <v>1</v>
      </c>
    </row>
    <row r="22" spans="1:5" ht="15.75" outlineLevel="1" thickBot="1">
      <c r="A22" s="31" t="s">
        <v>108</v>
      </c>
      <c r="B22" s="30"/>
      <c r="C22" s="30">
        <f>SUBTOTAL(9,C21:C21)</f>
        <v>788.93</v>
      </c>
      <c r="D22" s="30"/>
      <c r="E22" s="30">
        <f>SUBTOTAL(9,E21:E21)</f>
        <v>1</v>
      </c>
    </row>
    <row r="23" spans="1:5" s="35" customFormat="1" ht="15.75" outlineLevel="2" thickBot="1">
      <c r="A23" s="34" t="s">
        <v>107</v>
      </c>
      <c r="B23" s="34" t="s">
        <v>106</v>
      </c>
      <c r="C23" s="34">
        <v>316.98</v>
      </c>
      <c r="D23" s="34" t="s">
        <v>5</v>
      </c>
      <c r="E23" s="34">
        <v>18645.599999999999</v>
      </c>
    </row>
    <row r="24" spans="1:5" ht="15.75" outlineLevel="1" thickBot="1">
      <c r="A24" s="31" t="s">
        <v>105</v>
      </c>
      <c r="B24" s="30"/>
      <c r="C24" s="30">
        <f>SUBTOTAL(9,C23:C23)</f>
        <v>316.98</v>
      </c>
      <c r="D24" s="30"/>
      <c r="E24" s="30">
        <f>SUBTOTAL(9,E23:E23)</f>
        <v>18645.599999999999</v>
      </c>
    </row>
    <row r="25" spans="1:5" s="35" customFormat="1" ht="15.75" outlineLevel="2" thickBot="1">
      <c r="A25" s="34" t="s">
        <v>104</v>
      </c>
      <c r="B25" s="34" t="s">
        <v>103</v>
      </c>
      <c r="C25" s="34">
        <v>316.98</v>
      </c>
      <c r="D25" s="34" t="s">
        <v>5</v>
      </c>
      <c r="E25" s="34">
        <v>18645.599999999999</v>
      </c>
    </row>
    <row r="26" spans="1:5" ht="15.75" outlineLevel="1" thickBot="1">
      <c r="A26" s="31" t="s">
        <v>102</v>
      </c>
      <c r="B26" s="30"/>
      <c r="C26" s="30">
        <f>SUBTOTAL(9,C25:C25)</f>
        <v>316.98</v>
      </c>
      <c r="D26" s="30"/>
      <c r="E26" s="30">
        <f>SUBTOTAL(9,E25:E25)</f>
        <v>18645.599999999999</v>
      </c>
    </row>
    <row r="27" spans="1:5" s="35" customFormat="1" ht="15.75" outlineLevel="2" thickBot="1">
      <c r="A27" s="34" t="s">
        <v>101</v>
      </c>
      <c r="B27" s="34" t="s">
        <v>101</v>
      </c>
      <c r="C27" s="34">
        <v>2245.6</v>
      </c>
      <c r="D27" s="34" t="s">
        <v>7</v>
      </c>
      <c r="E27" s="34">
        <v>8</v>
      </c>
    </row>
    <row r="28" spans="1:5" ht="15.75" outlineLevel="1" thickBot="1">
      <c r="A28" s="31" t="s">
        <v>100</v>
      </c>
      <c r="B28" s="30"/>
      <c r="C28" s="30">
        <f>SUBTOTAL(9,C27:C27)</f>
        <v>2245.6</v>
      </c>
      <c r="D28" s="30"/>
      <c r="E28" s="30">
        <f>SUBTOTAL(9,E27:E27)</f>
        <v>8</v>
      </c>
    </row>
    <row r="29" spans="1:5" s="35" customFormat="1" ht="15.75" outlineLevel="2" thickBot="1">
      <c r="A29" s="34" t="s">
        <v>37</v>
      </c>
      <c r="B29" s="34" t="s">
        <v>37</v>
      </c>
      <c r="C29" s="34">
        <v>289.19</v>
      </c>
      <c r="D29" s="34" t="s">
        <v>6</v>
      </c>
      <c r="E29" s="34">
        <v>1</v>
      </c>
    </row>
    <row r="30" spans="1:5" ht="15.75" outlineLevel="1" thickBot="1">
      <c r="A30" s="31" t="s">
        <v>99</v>
      </c>
      <c r="B30" s="30"/>
      <c r="C30" s="30">
        <f>SUBTOTAL(9,C29:C29)</f>
        <v>289.19</v>
      </c>
      <c r="D30" s="30"/>
      <c r="E30" s="30">
        <f>SUBTOTAL(9,E29:E29)</f>
        <v>1</v>
      </c>
    </row>
    <row r="31" spans="1:5" s="35" customFormat="1" ht="15.75" outlineLevel="2" thickBot="1">
      <c r="A31" s="34" t="s">
        <v>98</v>
      </c>
      <c r="B31" s="34" t="s">
        <v>97</v>
      </c>
      <c r="C31" s="34">
        <v>550.20000000000005</v>
      </c>
      <c r="D31" s="34" t="s">
        <v>6</v>
      </c>
      <c r="E31" s="34">
        <v>2</v>
      </c>
    </row>
    <row r="32" spans="1:5" ht="15.75" outlineLevel="1" thickBot="1">
      <c r="A32" s="31" t="s">
        <v>96</v>
      </c>
      <c r="B32" s="30"/>
      <c r="C32" s="30">
        <f>SUBTOTAL(9,C31:C31)</f>
        <v>550.20000000000005</v>
      </c>
      <c r="D32" s="30"/>
      <c r="E32" s="30">
        <f>SUBTOTAL(9,E31:E31)</f>
        <v>2</v>
      </c>
    </row>
    <row r="33" spans="1:5" s="35" customFormat="1" ht="15.75" outlineLevel="2" thickBot="1">
      <c r="A33" s="34" t="s">
        <v>95</v>
      </c>
      <c r="B33" s="34" t="s">
        <v>95</v>
      </c>
      <c r="C33" s="34">
        <v>383.63</v>
      </c>
      <c r="D33" s="34" t="s">
        <v>6</v>
      </c>
      <c r="E33" s="34">
        <v>1</v>
      </c>
    </row>
    <row r="34" spans="1:5" ht="15.75" outlineLevel="1" thickBot="1">
      <c r="A34" s="31" t="s">
        <v>94</v>
      </c>
      <c r="B34" s="30"/>
      <c r="C34" s="30">
        <f>SUBTOTAL(9,C33:C33)</f>
        <v>383.63</v>
      </c>
      <c r="D34" s="30"/>
      <c r="E34" s="30">
        <f>SUBTOTAL(9,E33:E33)</f>
        <v>1</v>
      </c>
    </row>
    <row r="35" spans="1:5" s="35" customFormat="1" ht="15.75" outlineLevel="2" thickBot="1">
      <c r="A35" s="34" t="s">
        <v>93</v>
      </c>
      <c r="B35" s="34" t="s">
        <v>93</v>
      </c>
      <c r="C35" s="34">
        <v>214.74</v>
      </c>
      <c r="D35" s="34" t="s">
        <v>6</v>
      </c>
      <c r="E35" s="34">
        <v>1</v>
      </c>
    </row>
    <row r="36" spans="1:5" ht="15.75" outlineLevel="1" thickBot="1">
      <c r="A36" s="31" t="s">
        <v>92</v>
      </c>
      <c r="B36" s="30"/>
      <c r="C36" s="30">
        <f>SUBTOTAL(9,C35:C35)</f>
        <v>214.74</v>
      </c>
      <c r="D36" s="30"/>
      <c r="E36" s="30">
        <f>SUBTOTAL(9,E35:E35)</f>
        <v>1</v>
      </c>
    </row>
    <row r="37" spans="1:5" s="35" customFormat="1" ht="15.75" outlineLevel="2" thickBot="1">
      <c r="A37" s="34" t="s">
        <v>91</v>
      </c>
      <c r="B37" s="34" t="s">
        <v>91</v>
      </c>
      <c r="C37" s="34">
        <v>8819.3700000000008</v>
      </c>
      <c r="D37" s="34" t="s">
        <v>5</v>
      </c>
      <c r="E37" s="34">
        <v>18645.599999999999</v>
      </c>
    </row>
    <row r="38" spans="1:5" ht="15.75" outlineLevel="1" thickBot="1">
      <c r="A38" s="31" t="s">
        <v>90</v>
      </c>
      <c r="B38" s="30"/>
      <c r="C38" s="30">
        <f>SUBTOTAL(9,C37:C37)</f>
        <v>8819.3700000000008</v>
      </c>
      <c r="D38" s="30"/>
      <c r="E38" s="30">
        <f>SUBTOTAL(9,E37:E37)</f>
        <v>18645.599999999999</v>
      </c>
    </row>
    <row r="39" spans="1:5" s="35" customFormat="1" ht="15.75" outlineLevel="2" thickBot="1">
      <c r="A39" s="34" t="s">
        <v>89</v>
      </c>
      <c r="B39" s="34" t="s">
        <v>89</v>
      </c>
      <c r="C39" s="34">
        <v>12679.01</v>
      </c>
      <c r="D39" s="34" t="s">
        <v>5</v>
      </c>
      <c r="E39" s="34">
        <v>18645.599999999999</v>
      </c>
    </row>
    <row r="40" spans="1:5" ht="15.75" outlineLevel="1" thickBot="1">
      <c r="A40" s="31" t="s">
        <v>88</v>
      </c>
      <c r="B40" s="30"/>
      <c r="C40" s="30">
        <f>SUBTOTAL(9,C39:C39)</f>
        <v>12679.01</v>
      </c>
      <c r="D40" s="30"/>
      <c r="E40" s="30">
        <f>SUBTOTAL(9,E39:E39)</f>
        <v>18645.599999999999</v>
      </c>
    </row>
    <row r="41" spans="1:5" s="35" customFormat="1" ht="15.75" outlineLevel="2" thickBot="1">
      <c r="A41" s="34" t="s">
        <v>87</v>
      </c>
      <c r="B41" s="34" t="s">
        <v>86</v>
      </c>
      <c r="C41" s="34">
        <v>3542.66</v>
      </c>
      <c r="D41" s="34" t="s">
        <v>5</v>
      </c>
      <c r="E41" s="34">
        <v>18645.599999999999</v>
      </c>
    </row>
    <row r="42" spans="1:5" ht="15.75" outlineLevel="1" thickBot="1">
      <c r="A42" s="31" t="s">
        <v>85</v>
      </c>
      <c r="B42" s="30"/>
      <c r="C42" s="30">
        <f>SUBTOTAL(9,C41:C41)</f>
        <v>3542.66</v>
      </c>
      <c r="D42" s="30"/>
      <c r="E42" s="30">
        <f>SUBTOTAL(9,E41:E41)</f>
        <v>18645.599999999999</v>
      </c>
    </row>
    <row r="43" spans="1:5" s="35" customFormat="1" ht="15.75" outlineLevel="2" thickBot="1">
      <c r="A43" s="34" t="s">
        <v>84</v>
      </c>
      <c r="B43" s="34" t="s">
        <v>83</v>
      </c>
      <c r="C43" s="34">
        <v>3915.58</v>
      </c>
      <c r="D43" s="34" t="s">
        <v>5</v>
      </c>
      <c r="E43" s="34">
        <v>18645.599999999999</v>
      </c>
    </row>
    <row r="44" spans="1:5" ht="15.75" outlineLevel="1" thickBot="1">
      <c r="A44" s="31" t="s">
        <v>82</v>
      </c>
      <c r="B44" s="30"/>
      <c r="C44" s="30">
        <f>SUBTOTAL(9,C43:C43)</f>
        <v>3915.58</v>
      </c>
      <c r="D44" s="30"/>
      <c r="E44" s="30">
        <f>SUBTOTAL(9,E43:E43)</f>
        <v>18645.599999999999</v>
      </c>
    </row>
    <row r="45" spans="1:5" s="35" customFormat="1" ht="15.75" outlineLevel="2" thickBot="1">
      <c r="A45" s="34" t="s">
        <v>81</v>
      </c>
      <c r="B45" s="34" t="s">
        <v>81</v>
      </c>
      <c r="C45" s="34">
        <v>23120.52</v>
      </c>
      <c r="D45" s="34" t="s">
        <v>5</v>
      </c>
      <c r="E45" s="34">
        <v>18645.599999999999</v>
      </c>
    </row>
    <row r="46" spans="1:5" ht="15.75" outlineLevel="1" thickBot="1">
      <c r="A46" s="31" t="s">
        <v>80</v>
      </c>
      <c r="B46" s="30"/>
      <c r="C46" s="30">
        <f>SUBTOTAL(9,C45:C45)</f>
        <v>23120.52</v>
      </c>
      <c r="D46" s="30"/>
      <c r="E46" s="30">
        <f>SUBTOTAL(9,E45:E45)</f>
        <v>18645.599999999999</v>
      </c>
    </row>
    <row r="47" spans="1:5" s="35" customFormat="1" ht="15.75" outlineLevel="2" thickBot="1">
      <c r="A47" s="34" t="s">
        <v>79</v>
      </c>
      <c r="B47" s="34" t="s">
        <v>79</v>
      </c>
      <c r="C47" s="34">
        <v>30205.86</v>
      </c>
      <c r="D47" s="34" t="s">
        <v>5</v>
      </c>
      <c r="E47" s="34">
        <v>18645.599999999999</v>
      </c>
    </row>
    <row r="48" spans="1:5" ht="15.75" outlineLevel="1" thickBot="1">
      <c r="A48" s="31" t="s">
        <v>78</v>
      </c>
      <c r="B48" s="30"/>
      <c r="C48" s="30">
        <f>SUBTOTAL(9,C47:C47)</f>
        <v>30205.86</v>
      </c>
      <c r="D48" s="30"/>
      <c r="E48" s="30">
        <f>SUBTOTAL(9,E47:E47)</f>
        <v>18645.599999999999</v>
      </c>
    </row>
    <row r="49" spans="1:5" s="35" customFormat="1" ht="15.75" outlineLevel="2" thickBot="1">
      <c r="A49" s="34" t="s">
        <v>77</v>
      </c>
      <c r="B49" s="34" t="s">
        <v>76</v>
      </c>
      <c r="C49" s="34">
        <v>52580.58</v>
      </c>
      <c r="D49" s="34" t="s">
        <v>5</v>
      </c>
      <c r="E49" s="34">
        <v>18645.599999999999</v>
      </c>
    </row>
    <row r="50" spans="1:5" ht="15.75" outlineLevel="1" thickBot="1">
      <c r="A50" s="31" t="s">
        <v>75</v>
      </c>
      <c r="B50" s="30"/>
      <c r="C50" s="30">
        <f>SUBTOTAL(9,C49:C49)</f>
        <v>52580.58</v>
      </c>
      <c r="D50" s="30"/>
      <c r="E50" s="30">
        <f>SUBTOTAL(9,E49:E49)</f>
        <v>18645.599999999999</v>
      </c>
    </row>
    <row r="51" spans="1:5" s="35" customFormat="1" ht="15.75" outlineLevel="2" thickBot="1">
      <c r="A51" s="34" t="s">
        <v>74</v>
      </c>
      <c r="B51" s="34" t="s">
        <v>74</v>
      </c>
      <c r="C51" s="34">
        <v>46427.519999999997</v>
      </c>
      <c r="D51" s="34" t="s">
        <v>5</v>
      </c>
      <c r="E51" s="34">
        <v>18645.599999999999</v>
      </c>
    </row>
    <row r="52" spans="1:5" ht="15.75" outlineLevel="1" thickBot="1">
      <c r="A52" s="31" t="s">
        <v>73</v>
      </c>
      <c r="B52" s="30"/>
      <c r="C52" s="30">
        <f>SUBTOTAL(9,C51:C51)</f>
        <v>46427.519999999997</v>
      </c>
      <c r="D52" s="30"/>
      <c r="E52" s="30">
        <f>SUBTOTAL(9,E51:E51)</f>
        <v>18645.599999999999</v>
      </c>
    </row>
    <row r="53" spans="1:5" s="35" customFormat="1" ht="15.75" outlineLevel="2" thickBot="1">
      <c r="A53" s="34" t="s">
        <v>72</v>
      </c>
      <c r="B53" s="34" t="s">
        <v>71</v>
      </c>
      <c r="C53" s="34">
        <v>71226.19</v>
      </c>
      <c r="D53" s="34" t="s">
        <v>5</v>
      </c>
      <c r="E53" s="34">
        <v>18645.599999999999</v>
      </c>
    </row>
    <row r="54" spans="1:5" ht="15.75" outlineLevel="1" thickBot="1">
      <c r="A54" s="31" t="s">
        <v>70</v>
      </c>
      <c r="B54" s="30"/>
      <c r="C54" s="30">
        <f>SUBTOTAL(9,C53:C53)</f>
        <v>71226.19</v>
      </c>
      <c r="D54" s="30"/>
      <c r="E54" s="30">
        <f>SUBTOTAL(9,E53:E53)</f>
        <v>18645.599999999999</v>
      </c>
    </row>
    <row r="55" spans="1:5" s="35" customFormat="1" ht="15.75" outlineLevel="2" thickBot="1">
      <c r="A55" s="34" t="s">
        <v>69</v>
      </c>
      <c r="B55" s="34" t="s">
        <v>68</v>
      </c>
      <c r="C55" s="34">
        <v>66378.34</v>
      </c>
      <c r="D55" s="34" t="s">
        <v>5</v>
      </c>
      <c r="E55" s="34">
        <v>18645.599999999999</v>
      </c>
    </row>
    <row r="56" spans="1:5" ht="15.75" outlineLevel="1" thickBot="1">
      <c r="A56" s="31" t="s">
        <v>67</v>
      </c>
      <c r="B56" s="30"/>
      <c r="C56" s="30">
        <f>SUBTOTAL(9,C55:C55)</f>
        <v>66378.34</v>
      </c>
      <c r="D56" s="30"/>
      <c r="E56" s="30">
        <f>SUBTOTAL(9,E55:E55)</f>
        <v>18645.599999999999</v>
      </c>
    </row>
    <row r="57" spans="1:5" s="35" customFormat="1" ht="15.75" outlineLevel="2" thickBot="1">
      <c r="A57" s="34" t="s">
        <v>66</v>
      </c>
      <c r="B57" s="34" t="s">
        <v>66</v>
      </c>
      <c r="C57" s="34">
        <v>1417.06</v>
      </c>
      <c r="D57" s="34" t="s">
        <v>5</v>
      </c>
      <c r="E57" s="34">
        <v>18645.599999999999</v>
      </c>
    </row>
    <row r="58" spans="1:5" ht="15.75" outlineLevel="1" thickBot="1">
      <c r="A58" s="31" t="s">
        <v>65</v>
      </c>
      <c r="B58" s="30"/>
      <c r="C58" s="30">
        <f>SUBTOTAL(9,C57:C57)</f>
        <v>1417.06</v>
      </c>
      <c r="D58" s="30"/>
      <c r="E58" s="30">
        <f>SUBTOTAL(9,E57:E57)</f>
        <v>18645.599999999999</v>
      </c>
    </row>
    <row r="59" spans="1:5" s="35" customFormat="1" ht="15.75" outlineLevel="2" thickBot="1">
      <c r="A59" s="34" t="s">
        <v>64</v>
      </c>
      <c r="B59" s="34" t="s">
        <v>63</v>
      </c>
      <c r="C59" s="34">
        <v>1491.65</v>
      </c>
      <c r="D59" s="34" t="s">
        <v>5</v>
      </c>
      <c r="E59" s="34">
        <v>18645.599999999999</v>
      </c>
    </row>
    <row r="60" spans="1:5" ht="15.75" outlineLevel="1" thickBot="1">
      <c r="A60" s="31" t="s">
        <v>62</v>
      </c>
      <c r="B60" s="30"/>
      <c r="C60" s="30">
        <f>SUBTOTAL(9,C59:C59)</f>
        <v>1491.65</v>
      </c>
      <c r="D60" s="30"/>
      <c r="E60" s="30">
        <f>SUBTOTAL(9,E59:E59)</f>
        <v>18645.599999999999</v>
      </c>
    </row>
    <row r="61" spans="1:5" s="35" customFormat="1" ht="15.75" outlineLevel="2" thickBot="1">
      <c r="A61" s="34" t="s">
        <v>61</v>
      </c>
      <c r="B61" s="34" t="s">
        <v>61</v>
      </c>
      <c r="C61" s="34">
        <v>14108.49</v>
      </c>
      <c r="D61" s="34" t="s">
        <v>6</v>
      </c>
      <c r="E61" s="34">
        <v>1</v>
      </c>
    </row>
    <row r="62" spans="1:5" ht="15.75" outlineLevel="1" thickBot="1">
      <c r="A62" s="31" t="s">
        <v>60</v>
      </c>
      <c r="B62" s="30"/>
      <c r="C62" s="30">
        <f>SUBTOTAL(9,C61:C61)</f>
        <v>14108.49</v>
      </c>
      <c r="D62" s="30"/>
      <c r="E62" s="30">
        <f>SUBTOTAL(9,E61:E61)</f>
        <v>1</v>
      </c>
    </row>
    <row r="63" spans="1:5" s="35" customFormat="1" ht="15.75" outlineLevel="2" thickBot="1">
      <c r="A63" s="34" t="s">
        <v>19</v>
      </c>
      <c r="B63" s="34" t="s">
        <v>20</v>
      </c>
      <c r="C63" s="34">
        <v>1678.1</v>
      </c>
      <c r="D63" s="34" t="s">
        <v>5</v>
      </c>
      <c r="E63" s="34">
        <v>18645.599999999999</v>
      </c>
    </row>
    <row r="64" spans="1:5" ht="15.75" outlineLevel="1" thickBot="1">
      <c r="A64" s="31" t="s">
        <v>59</v>
      </c>
      <c r="B64" s="30"/>
      <c r="C64" s="30">
        <f>SUBTOTAL(9,C63:C63)</f>
        <v>1678.1</v>
      </c>
      <c r="D64" s="30"/>
      <c r="E64" s="30">
        <f>SUBTOTAL(9,E63:E63)</f>
        <v>18645.599999999999</v>
      </c>
    </row>
    <row r="65" spans="1:5" s="35" customFormat="1" ht="15.75" outlineLevel="2" thickBot="1">
      <c r="A65" s="34" t="s">
        <v>58</v>
      </c>
      <c r="B65" s="34" t="s">
        <v>57</v>
      </c>
      <c r="C65" s="34">
        <v>7271.78</v>
      </c>
      <c r="D65" s="34" t="s">
        <v>5</v>
      </c>
      <c r="E65" s="34">
        <v>18645.599999999999</v>
      </c>
    </row>
    <row r="66" spans="1:5" ht="15.75" outlineLevel="1" thickBot="1">
      <c r="A66" s="31" t="s">
        <v>56</v>
      </c>
      <c r="B66" s="30"/>
      <c r="C66" s="30">
        <f>SUBTOTAL(9,C65:C65)</f>
        <v>7271.78</v>
      </c>
      <c r="D66" s="30"/>
      <c r="E66" s="30">
        <f>SUBTOTAL(9,E65:E65)</f>
        <v>18645.599999999999</v>
      </c>
    </row>
    <row r="67" spans="1:5" s="35" customFormat="1" ht="15.75" outlineLevel="2" thickBot="1">
      <c r="A67" s="34" t="s">
        <v>39</v>
      </c>
      <c r="B67" s="34" t="s">
        <v>39</v>
      </c>
      <c r="C67" s="34">
        <v>782.37</v>
      </c>
      <c r="D67" s="34" t="s">
        <v>6</v>
      </c>
      <c r="E67" s="34">
        <v>9</v>
      </c>
    </row>
    <row r="68" spans="1:5" ht="15.75" outlineLevel="1" thickBot="1">
      <c r="A68" s="31" t="s">
        <v>55</v>
      </c>
      <c r="B68" s="30"/>
      <c r="C68" s="30">
        <f>SUBTOTAL(9,C67:C67)</f>
        <v>782.37</v>
      </c>
      <c r="D68" s="30"/>
      <c r="E68" s="30">
        <f>SUBTOTAL(9,E67:E67)</f>
        <v>9</v>
      </c>
    </row>
    <row r="69" spans="1:5" s="35" customFormat="1" ht="15.75" outlineLevel="2" thickBot="1">
      <c r="A69" s="34" t="s">
        <v>54</v>
      </c>
      <c r="B69" s="34" t="s">
        <v>53</v>
      </c>
      <c r="C69" s="34">
        <v>1774.48</v>
      </c>
      <c r="D69" s="34" t="s">
        <v>38</v>
      </c>
      <c r="E69" s="34">
        <v>2</v>
      </c>
    </row>
    <row r="70" spans="1:5" ht="15.75" outlineLevel="1" thickBot="1">
      <c r="A70" s="31" t="s">
        <v>52</v>
      </c>
      <c r="B70" s="30"/>
      <c r="C70" s="30">
        <f>SUBTOTAL(9,C69:C69)</f>
        <v>1774.48</v>
      </c>
      <c r="D70" s="30"/>
      <c r="E70" s="30">
        <f>SUBTOTAL(9,E69:E69)</f>
        <v>2</v>
      </c>
    </row>
    <row r="71" spans="1:5" s="35" customFormat="1" ht="15.75" outlineLevel="2" thickBot="1">
      <c r="A71" s="34" t="s">
        <v>51</v>
      </c>
      <c r="B71" s="34" t="s">
        <v>51</v>
      </c>
      <c r="C71" s="34">
        <v>1350.7</v>
      </c>
      <c r="D71" s="34" t="s">
        <v>50</v>
      </c>
      <c r="E71" s="34">
        <v>5</v>
      </c>
    </row>
    <row r="72" spans="1:5" ht="15.75" outlineLevel="1" thickBot="1">
      <c r="A72" s="31" t="s">
        <v>49</v>
      </c>
      <c r="B72" s="30"/>
      <c r="C72" s="30">
        <f>SUBTOTAL(9,C71:C71)</f>
        <v>1350.7</v>
      </c>
      <c r="D72" s="30"/>
      <c r="E72" s="30">
        <f>SUBTOTAL(9,E71:E71)</f>
        <v>5</v>
      </c>
    </row>
    <row r="73" spans="1:5" s="35" customFormat="1" ht="15.75" outlineLevel="2" thickBot="1">
      <c r="A73" s="34" t="s">
        <v>48</v>
      </c>
      <c r="B73" s="34" t="s">
        <v>48</v>
      </c>
      <c r="C73" s="34">
        <v>154.88</v>
      </c>
      <c r="D73" s="34" t="s">
        <v>6</v>
      </c>
      <c r="E73" s="34">
        <v>1</v>
      </c>
    </row>
    <row r="74" spans="1:5" ht="15.75" outlineLevel="1" thickBot="1">
      <c r="A74" s="31" t="s">
        <v>47</v>
      </c>
      <c r="B74" s="30"/>
      <c r="C74" s="30">
        <f>SUBTOTAL(9,C73:C73)</f>
        <v>154.88</v>
      </c>
      <c r="D74" s="30"/>
      <c r="E74" s="30">
        <f>SUBTOTAL(9,E73:E73)</f>
        <v>1</v>
      </c>
    </row>
    <row r="75" spans="1:5" s="35" customFormat="1" ht="15.75" outlineLevel="2" thickBot="1">
      <c r="A75" s="34" t="s">
        <v>46</v>
      </c>
      <c r="B75" s="34" t="s">
        <v>46</v>
      </c>
      <c r="C75" s="34">
        <v>187.35</v>
      </c>
      <c r="D75" s="34" t="s">
        <v>7</v>
      </c>
      <c r="E75" s="34">
        <v>3</v>
      </c>
    </row>
    <row r="76" spans="1:5" ht="15.75" outlineLevel="1" thickBot="1">
      <c r="A76" s="31" t="s">
        <v>45</v>
      </c>
      <c r="B76" s="30"/>
      <c r="C76" s="30">
        <f>SUBTOTAL(9,C75:C75)</f>
        <v>187.35</v>
      </c>
      <c r="D76" s="30"/>
      <c r="E76" s="30">
        <f>SUBTOTAL(9,E75:E75)</f>
        <v>3</v>
      </c>
    </row>
    <row r="77" spans="1:5" ht="15.75" thickBot="1">
      <c r="A77" s="31" t="s">
        <v>44</v>
      </c>
      <c r="B77" s="30"/>
      <c r="C77" s="30">
        <f>SUBTOTAL(9,C6:C75)</f>
        <v>461479.49</v>
      </c>
      <c r="D77" s="30"/>
      <c r="E77" s="30">
        <f>SUBTOTAL(9,E6:E75)</f>
        <v>339786.79999999993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2019-01-24T03:42:21Z</cp:lastPrinted>
  <dcterms:created xsi:type="dcterms:W3CDTF">2016-03-18T02:51:51Z</dcterms:created>
  <dcterms:modified xsi:type="dcterms:W3CDTF">2019-02-28T02:39:34Z</dcterms:modified>
</cp:coreProperties>
</file>