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Лист1!$A$1:$E$84</definedName>
  </definedNames>
  <calcPr calcId="124519" calcMode="manual"/>
</workbook>
</file>

<file path=xl/calcChain.xml><?xml version="1.0" encoding="utf-8"?>
<calcChain xmlns="http://schemas.openxmlformats.org/spreadsheetml/2006/main">
  <c r="C82" i="1"/>
  <c r="C83" s="1"/>
  <c r="C84" s="1"/>
  <c r="C11"/>
  <c r="C8"/>
  <c r="C72"/>
  <c r="C62"/>
  <c r="C43"/>
  <c r="C29"/>
  <c r="C22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8"/>
  <c r="E108"/>
  <c r="C79" i="1"/>
  <c r="C78" s="1"/>
  <c r="C10"/>
  <c r="C9" s="1"/>
  <c r="C65" l="1"/>
  <c r="C68" l="1"/>
  <c r="C16"/>
  <c r="C13"/>
  <c r="C81" s="1"/>
  <c r="B43" l="1"/>
  <c r="B72"/>
  <c r="B62"/>
  <c r="B60"/>
  <c r="B59" l="1"/>
  <c r="B79"/>
  <c r="B78" s="1"/>
  <c r="B71"/>
  <c r="B68"/>
  <c r="B65"/>
  <c r="B61"/>
  <c r="B19"/>
  <c r="B16"/>
  <c r="B13"/>
  <c r="B81" l="1"/>
</calcChain>
</file>

<file path=xl/sharedStrings.xml><?xml version="1.0" encoding="utf-8"?>
<sst xmlns="http://schemas.openxmlformats.org/spreadsheetml/2006/main" count="405" uniqueCount="182">
  <si>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</si>
  <si>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</si>
  <si>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</si>
  <si>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</si>
  <si>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</si>
  <si>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</si>
  <si>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</si>
  <si>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</si>
  <si>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</si>
  <si>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</si>
  <si>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</si>
  <si>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</si>
  <si>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</si>
  <si>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труб ХВС д.20</t>
  </si>
  <si>
    <t>замена эл. лампочки накаливания</t>
  </si>
  <si>
    <t>замена электро-патрона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</si>
  <si>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</si>
  <si>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</si>
  <si>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</si>
  <si>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</si>
  <si>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</si>
  <si>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</si>
  <si>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</si>
  <si>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</si>
  <si>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</si>
  <si>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</si>
  <si>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</si>
  <si>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</si>
  <si>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</si>
  <si>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</si>
  <si>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</si>
  <si>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</si>
  <si>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</si>
  <si>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</si>
  <si>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</si>
  <si>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</si>
  <si>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осмотр подвала</t>
  </si>
  <si>
    <t>раз</t>
  </si>
  <si>
    <t>Ремонт шиферной кровли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</si>
  <si>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</si>
  <si>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</si>
  <si>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</si>
  <si>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1м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</si>
  <si>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</si>
  <si>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</si>
  <si>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</si>
  <si>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</si>
  <si>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</si>
  <si>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сброс воздуха с системы отопления</t>
  </si>
  <si>
    <t>Адрес: ул. Белорусская, д. 46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</si>
  <si>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</si>
  <si>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</si>
  <si>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Смена вентиля до д.32</t>
  </si>
  <si>
    <t>Старшие по дому</t>
  </si>
  <si>
    <t>Общий итог</t>
  </si>
  <si>
    <t>смена труб из ВГП труб Д20 с произ-ом свар-х работ Итог</t>
  </si>
  <si>
    <t>смена труб из ВГП труб Д20 с произ-ом свар-х работ</t>
  </si>
  <si>
    <t>сброс воздуха с системы отопления Итог</t>
  </si>
  <si>
    <t>ремонт труб КНС Итог</t>
  </si>
  <si>
    <t>ремонт труб КНС</t>
  </si>
  <si>
    <t>ремонт металлической подвальной двери Итог</t>
  </si>
  <si>
    <t>ремонт металлической подвальной двери</t>
  </si>
  <si>
    <t>осмотр подвала Итог</t>
  </si>
  <si>
    <t>масляная окраска элементов детской площадки за 2раза Итог</t>
  </si>
  <si>
    <t>масляная окраска элементов детской площадки за 2ра</t>
  </si>
  <si>
    <t>масляная окраска элементов детской площадки за 2раза</t>
  </si>
  <si>
    <t>изготовление доски объявлений в резном испол.с установкой Итог</t>
  </si>
  <si>
    <t>изготовление доски объявлений в резном испол.с уст</t>
  </si>
  <si>
    <t>изготовление доски объявлений в резном испол.с установкой</t>
  </si>
  <si>
    <t>замена электро-патрона Итог</t>
  </si>
  <si>
    <t>замена эл. лампочки накаливания Итог</t>
  </si>
  <si>
    <t>замена стояка хвс кв.24,28,32,36,40 Итог</t>
  </si>
  <si>
    <t>замена стояка хвс кв.24,28,32,36,40</t>
  </si>
  <si>
    <t>завоз песка в песочницу Итог</t>
  </si>
  <si>
    <t>м3</t>
  </si>
  <si>
    <t>завоз песка в песочницу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</si>
  <si>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</si>
  <si>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</si>
  <si>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</si>
  <si>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</si>
  <si>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</si>
  <si>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</si>
  <si>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</si>
  <si>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</si>
  <si>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</si>
  <si>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</si>
  <si>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</si>
  <si>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</si>
  <si>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</si>
  <si>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Устройство примыканий к вертикальным выступающим конструкция Итог</t>
  </si>
  <si>
    <t>Устройство примыканий к вертикальным выступающим к</t>
  </si>
  <si>
    <t>Устройство примыканий к вертикальным выступающим конструкция</t>
  </si>
  <si>
    <t>Устройство перегородок из кирпича на вводе труб теплоснабден Итог</t>
  </si>
  <si>
    <t>Устройство перегородок из кирпича на вводе труб те</t>
  </si>
  <si>
    <t>Устройство перегородок из кирпича на вводе труб теплоснабден</t>
  </si>
  <si>
    <t>Установка светильников с датчиком на движение Итог</t>
  </si>
  <si>
    <t>Установка светильников с датчиком на движение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</si>
  <si>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</si>
  <si>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</si>
  <si>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</si>
  <si>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</si>
  <si>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</si>
  <si>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</si>
  <si>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</si>
  <si>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</si>
  <si>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</si>
  <si>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</si>
  <si>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</si>
  <si>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</si>
  <si>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</si>
  <si>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</si>
  <si>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</si>
  <si>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</si>
  <si>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</si>
  <si>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</si>
  <si>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</si>
  <si>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</si>
  <si>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</si>
  <si>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</si>
  <si>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</si>
  <si>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</si>
  <si>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</si>
  <si>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из водогазопроводных труб д. 57 с производством с Итог</t>
  </si>
  <si>
    <t>Смена труб из водогазопроводных труб д. 57 с произ</t>
  </si>
  <si>
    <t>Смена труб из водогазопроводных труб д. 57 с производством с</t>
  </si>
  <si>
    <t>Смена труб из водогазопроводных труб д. 20 с производством с Итог</t>
  </si>
  <si>
    <t>Смена труб ХВС д.20 Итог</t>
  </si>
  <si>
    <t>Смена резьб (всех диаметров/ с применением сварочных работ) Итог</t>
  </si>
  <si>
    <t>Смена вентиля до д.32 Итог</t>
  </si>
  <si>
    <t>Смена вентиля до 20 мм. (с материалом) Итог</t>
  </si>
  <si>
    <t>Ремонт шиферной кровли Итог</t>
  </si>
  <si>
    <t>Ремонт межпанельных швов монтажной пеной, велатермом с испол Итог</t>
  </si>
  <si>
    <t>Ремонт межпанельных швов монтажной пеной с использованием ав Итог</t>
  </si>
  <si>
    <t>Ремонт межпанельных швов монтажной пеной с использ</t>
  </si>
  <si>
    <t>Ремонт межпанельных швов монтажной пеной с использованием ав</t>
  </si>
  <si>
    <t>Ремонт дверных полотен Итог</t>
  </si>
  <si>
    <t>Ремонт дверных полотен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</si>
  <si>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</si>
  <si>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</si>
  <si>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</si>
  <si>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Прочистка вентиляции Итог</t>
  </si>
  <si>
    <t>Прочистка вентиляции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</si>
  <si>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</si>
  <si>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</si>
  <si>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</si>
  <si>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</si>
  <si>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</si>
  <si>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</si>
  <si>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</si>
  <si>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</si>
  <si>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</si>
  <si>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</si>
  <si>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Изготовление и установка металлической урны Итог</t>
  </si>
  <si>
    <t>Изготовление и установка металлической урны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</si>
  <si>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</si>
  <si>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</si>
  <si>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</si>
  <si>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</si>
  <si>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</si>
  <si>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</si>
  <si>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</si>
  <si>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</si>
  <si>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</si>
  <si>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</si>
  <si>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</si>
  <si>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</si>
  <si>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</si>
  <si>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</si>
  <si>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БЕЛОРУССКАЯ ул. д.46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</si>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</sst>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3" fillId="0" borderId="3" xfId="0" applyFont="1" applyFill="1" applyBorder="1"/>
    <xf numFmtId="0" fontId="13" fillId="0" borderId="3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/>
    </xf>
    <xf numFmtId="164" fontId="14" fillId="3" borderId="2" xfId="1" applyNumberFormat="1" applyFont="1" applyFill="1" applyBorder="1" applyAlignment="1">
      <alignment horizontal="center" vertical="center" wrapText="1"/>
    </xf>
    <xf numFmtId="43" fontId="14" fillId="3" borderId="2" xfId="3" applyFont="1" applyFill="1" applyBorder="1" applyAlignment="1">
      <alignment vertical="center" wrapText="1"/>
    </xf>
    <xf numFmtId="43" fontId="15" fillId="3" borderId="2" xfId="3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79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9" t="s">
        <v>9</v>
      </c>
      <c r="B1" s="49"/>
      <c r="C1" s="49"/>
      <c r="D1" s="49"/>
      <c r="E1" s="49"/>
    </row>
    <row r="2" spans="1:5" s="9" customFormat="1" ht="15.75">
      <c r="A2" s="19" t="s">
        <v>49</v>
      </c>
      <c r="B2" s="20" t="s">
        <v>34</v>
      </c>
      <c r="C2" s="51" t="s">
        <v>170</v>
      </c>
      <c r="D2" s="51"/>
      <c r="E2" s="51"/>
    </row>
    <row r="3" spans="1:5" ht="57">
      <c r="A3" s="21" t="s">
        <v>3</v>
      </c>
      <c r="B3" s="22" t="s">
        <v>0</v>
      </c>
      <c r="C3" s="23" t="s">
        <v>35</v>
      </c>
      <c r="D3" s="24" t="s">
        <v>1</v>
      </c>
      <c r="E3" s="25" t="s">
        <v>2</v>
      </c>
    </row>
    <row r="4" spans="1:5">
      <c r="A4" s="14" t="s">
        <v>171</v>
      </c>
      <c r="B4" s="22"/>
      <c r="C4" s="26">
        <v>549353.64539999992</v>
      </c>
      <c r="D4" s="24"/>
      <c r="E4" s="25"/>
    </row>
    <row r="5" spans="1:5">
      <c r="A5" s="52" t="s">
        <v>178</v>
      </c>
      <c r="B5" s="53"/>
      <c r="C5" s="53"/>
      <c r="D5" s="53"/>
      <c r="E5" s="54"/>
    </row>
    <row r="6" spans="1:5">
      <c r="A6" s="14" t="s">
        <v>172</v>
      </c>
      <c r="B6" s="22"/>
      <c r="C6" s="26">
        <v>1059291.3799999999</v>
      </c>
      <c r="D6" s="24"/>
      <c r="E6" s="25"/>
    </row>
    <row r="7" spans="1:5">
      <c r="A7" s="14" t="s">
        <v>173</v>
      </c>
      <c r="B7" s="22"/>
      <c r="C7" s="26">
        <v>951270.95</v>
      </c>
      <c r="D7" s="24"/>
      <c r="E7" s="25"/>
    </row>
    <row r="8" spans="1:5">
      <c r="A8" s="14" t="s">
        <v>181</v>
      </c>
      <c r="B8" s="22"/>
      <c r="C8" s="26">
        <f>C7-C6</f>
        <v>-108020.42999999993</v>
      </c>
      <c r="D8" s="24"/>
      <c r="E8" s="25"/>
    </row>
    <row r="9" spans="1:5">
      <c r="A9" s="27" t="s">
        <v>10</v>
      </c>
      <c r="B9" s="22"/>
      <c r="C9" s="26">
        <f>C10</f>
        <v>13543.68</v>
      </c>
      <c r="D9" s="24"/>
      <c r="E9" s="25"/>
    </row>
    <row r="10" spans="1:5">
      <c r="A10" s="45" t="s">
        <v>11</v>
      </c>
      <c r="B10" s="46"/>
      <c r="C10" s="47">
        <f>600*12+528.64*12</f>
        <v>13543.68</v>
      </c>
      <c r="D10" s="24"/>
      <c r="E10" s="48"/>
    </row>
    <row r="11" spans="1:5">
      <c r="A11" s="17" t="s">
        <v>174</v>
      </c>
      <c r="B11" s="28"/>
      <c r="C11" s="29">
        <f>C6+C9</f>
        <v>1072835.0599999998</v>
      </c>
      <c r="D11" s="30"/>
      <c r="E11" s="31"/>
    </row>
    <row r="12" spans="1:5">
      <c r="A12" s="50" t="s">
        <v>12</v>
      </c>
      <c r="B12" s="50"/>
      <c r="C12" s="50"/>
      <c r="D12" s="50"/>
      <c r="E12" s="50"/>
    </row>
    <row r="13" spans="1:5" ht="15.75" thickBot="1">
      <c r="A13" s="18" t="s">
        <v>16</v>
      </c>
      <c r="B13" s="28" t="e">
        <f>#REF!</f>
        <v>#REF!</v>
      </c>
      <c r="C13" s="29">
        <f>C14+C15</f>
        <v>171469.87</v>
      </c>
      <c r="D13" s="30"/>
      <c r="E13" s="31"/>
    </row>
    <row r="14" spans="1:5" s="16" customFormat="1" ht="15.75" outlineLevel="2" thickBot="1">
      <c r="A14" s="32" t="s">
        <v>102</v>
      </c>
      <c r="B14" s="32" t="s">
        <v>101</v>
      </c>
      <c r="C14" s="32">
        <v>88755.41</v>
      </c>
      <c r="D14" s="32" t="s">
        <v>5</v>
      </c>
      <c r="E14" s="32">
        <v>23234.400000000001</v>
      </c>
    </row>
    <row r="15" spans="1:5" s="16" customFormat="1" ht="15.75" outlineLevel="2" thickBot="1">
      <c r="A15" s="32" t="s">
        <v>99</v>
      </c>
      <c r="B15" s="32" t="s">
        <v>98</v>
      </c>
      <c r="C15" s="32">
        <v>82714.460000000006</v>
      </c>
      <c r="D15" s="32" t="s">
        <v>5</v>
      </c>
      <c r="E15" s="32">
        <v>23234.400000000001</v>
      </c>
    </row>
    <row r="16" spans="1:5" ht="29.25" thickBot="1">
      <c r="A16" s="18" t="s">
        <v>17</v>
      </c>
      <c r="B16" s="28" t="str">
        <f>B18</f>
        <v>Уборка МОП 3,4 кв. 2018г. К=0,8</v>
      </c>
      <c r="C16" s="29">
        <f>C18+C17</f>
        <v>66447.179999999993</v>
      </c>
      <c r="D16" s="30"/>
      <c r="E16" s="31"/>
    </row>
    <row r="17" spans="1:5" s="16" customFormat="1" ht="15.75" outlineLevel="2" thickBot="1">
      <c r="A17" s="32" t="s">
        <v>111</v>
      </c>
      <c r="B17" s="32" t="s">
        <v>111</v>
      </c>
      <c r="C17" s="32">
        <v>28810.68</v>
      </c>
      <c r="D17" s="32" t="s">
        <v>5</v>
      </c>
      <c r="E17" s="32">
        <v>23234.400000000001</v>
      </c>
    </row>
    <row r="18" spans="1:5" s="16" customFormat="1" ht="15.75" outlineLevel="2" thickBot="1">
      <c r="A18" s="32" t="s">
        <v>109</v>
      </c>
      <c r="B18" s="32" t="s">
        <v>109</v>
      </c>
      <c r="C18" s="32">
        <v>37636.5</v>
      </c>
      <c r="D18" s="32" t="s">
        <v>5</v>
      </c>
      <c r="E18" s="32">
        <v>23232.400000000001</v>
      </c>
    </row>
    <row r="19" spans="1:5" ht="15.75" thickBot="1">
      <c r="A19" s="18" t="s">
        <v>18</v>
      </c>
      <c r="B19" s="33" t="e">
        <f>B20+B21</f>
        <v>#VALUE!</v>
      </c>
      <c r="C19" s="29">
        <f>C20+C21</f>
        <v>108407</v>
      </c>
      <c r="D19" s="34"/>
      <c r="E19" s="35"/>
    </row>
    <row r="20" spans="1:5" s="16" customFormat="1" ht="15.75" outlineLevel="2" thickBot="1">
      <c r="A20" s="32" t="s">
        <v>163</v>
      </c>
      <c r="B20" s="32" t="s">
        <v>163</v>
      </c>
      <c r="C20" s="32">
        <v>54714.6</v>
      </c>
      <c r="D20" s="32" t="s">
        <v>19</v>
      </c>
      <c r="E20" s="32">
        <v>1017</v>
      </c>
    </row>
    <row r="21" spans="1:5" s="16" customFormat="1" ht="15.75" outlineLevel="2" thickBot="1">
      <c r="A21" s="32" t="s">
        <v>161</v>
      </c>
      <c r="B21" s="32" t="s">
        <v>161</v>
      </c>
      <c r="C21" s="32">
        <v>53692.4</v>
      </c>
      <c r="D21" s="32" t="s">
        <v>19</v>
      </c>
      <c r="E21" s="32">
        <v>998</v>
      </c>
    </row>
    <row r="22" spans="1:5" ht="43.5" thickBot="1">
      <c r="A22" s="18" t="s">
        <v>20</v>
      </c>
      <c r="B22" s="28"/>
      <c r="C22" s="29">
        <f>SUM(C23:C28)</f>
        <v>19888.669999999998</v>
      </c>
      <c r="D22" s="30"/>
      <c r="E22" s="31"/>
    </row>
    <row r="23" spans="1:5" s="16" customFormat="1" ht="15.75" outlineLevel="2" thickBot="1">
      <c r="A23" s="32" t="s">
        <v>159</v>
      </c>
      <c r="B23" s="32" t="s">
        <v>159</v>
      </c>
      <c r="C23" s="32">
        <v>1858.76</v>
      </c>
      <c r="D23" s="32" t="s">
        <v>5</v>
      </c>
      <c r="E23" s="32">
        <v>23234.400000000001</v>
      </c>
    </row>
    <row r="24" spans="1:5" s="16" customFormat="1" ht="15.75" outlineLevel="2" thickBot="1">
      <c r="A24" s="32" t="s">
        <v>157</v>
      </c>
      <c r="B24" s="32" t="s">
        <v>156</v>
      </c>
      <c r="C24" s="32">
        <v>2091.1</v>
      </c>
      <c r="D24" s="32" t="s">
        <v>5</v>
      </c>
      <c r="E24" s="32">
        <v>23234.400000000001</v>
      </c>
    </row>
    <row r="25" spans="1:5" s="16" customFormat="1" ht="15.75" outlineLevel="2" thickBot="1">
      <c r="A25" s="32" t="s">
        <v>86</v>
      </c>
      <c r="B25" s="32" t="s">
        <v>86</v>
      </c>
      <c r="C25" s="32">
        <v>1765.82</v>
      </c>
      <c r="D25" s="32" t="s">
        <v>5</v>
      </c>
      <c r="E25" s="32">
        <v>23234.400000000001</v>
      </c>
    </row>
    <row r="26" spans="1:5" s="16" customFormat="1" ht="15.75" outlineLevel="2" thickBot="1">
      <c r="A26" s="32" t="s">
        <v>84</v>
      </c>
      <c r="B26" s="32" t="s">
        <v>83</v>
      </c>
      <c r="C26" s="32">
        <v>1858.75</v>
      </c>
      <c r="D26" s="32" t="s">
        <v>5</v>
      </c>
      <c r="E26" s="32">
        <v>23234.400000000001</v>
      </c>
    </row>
    <row r="27" spans="1:5" s="16" customFormat="1" ht="15.75" outlineLevel="2" thickBot="1">
      <c r="A27" s="32" t="s">
        <v>81</v>
      </c>
      <c r="B27" s="32" t="s">
        <v>80</v>
      </c>
      <c r="C27" s="32">
        <v>3252.82</v>
      </c>
      <c r="D27" s="32" t="s">
        <v>5</v>
      </c>
      <c r="E27" s="32">
        <v>23234.400000000001</v>
      </c>
    </row>
    <row r="28" spans="1:5" s="16" customFormat="1" ht="15.75" outlineLevel="2" thickBot="1">
      <c r="A28" s="32" t="s">
        <v>78</v>
      </c>
      <c r="B28" s="32" t="s">
        <v>77</v>
      </c>
      <c r="C28" s="32">
        <v>9061.42</v>
      </c>
      <c r="D28" s="32" t="s">
        <v>5</v>
      </c>
      <c r="E28" s="32">
        <v>23234.400000000001</v>
      </c>
    </row>
    <row r="29" spans="1:5" ht="43.5" outlineLevel="1" thickBot="1">
      <c r="A29" s="18" t="s">
        <v>21</v>
      </c>
      <c r="B29" s="36"/>
      <c r="C29" s="37">
        <f>SUM(C30:C42)</f>
        <v>51044.789999999994</v>
      </c>
      <c r="D29" s="38"/>
      <c r="E29" s="38"/>
    </row>
    <row r="30" spans="1:5" s="16" customFormat="1" ht="15.75" outlineLevel="2" thickBot="1">
      <c r="A30" s="32" t="s">
        <v>153</v>
      </c>
      <c r="B30" s="32" t="s">
        <v>153</v>
      </c>
      <c r="C30" s="32">
        <v>3645.68</v>
      </c>
      <c r="D30" s="32" t="s">
        <v>6</v>
      </c>
      <c r="E30" s="32">
        <v>2</v>
      </c>
    </row>
    <row r="31" spans="1:5" s="16" customFormat="1" ht="15.75" outlineLevel="2" thickBot="1">
      <c r="A31" s="32" t="s">
        <v>144</v>
      </c>
      <c r="B31" s="32" t="s">
        <v>143</v>
      </c>
      <c r="C31" s="32">
        <v>1100.4000000000001</v>
      </c>
      <c r="D31" s="32" t="s">
        <v>6</v>
      </c>
      <c r="E31" s="32">
        <v>4</v>
      </c>
    </row>
    <row r="32" spans="1:5" s="16" customFormat="1" ht="15.75" outlineLevel="2" thickBot="1">
      <c r="A32" s="32" t="s">
        <v>136</v>
      </c>
      <c r="B32" s="32" t="s">
        <v>136</v>
      </c>
      <c r="C32" s="32">
        <v>1267.74</v>
      </c>
      <c r="D32" s="32" t="s">
        <v>6</v>
      </c>
      <c r="E32" s="32">
        <v>1</v>
      </c>
    </row>
    <row r="33" spans="1:6" s="16" customFormat="1" ht="15.75" outlineLevel="2" thickBot="1">
      <c r="A33" s="32" t="s">
        <v>134</v>
      </c>
      <c r="B33" s="32" t="s">
        <v>133</v>
      </c>
      <c r="C33" s="32">
        <v>15829.25</v>
      </c>
      <c r="D33" s="32" t="s">
        <v>7</v>
      </c>
      <c r="E33" s="32">
        <v>25</v>
      </c>
    </row>
    <row r="34" spans="1:6" s="16" customFormat="1" ht="15.75" outlineLevel="2" thickBot="1">
      <c r="A34" s="32" t="s">
        <v>50</v>
      </c>
      <c r="B34" s="32" t="s">
        <v>51</v>
      </c>
      <c r="C34" s="32">
        <v>11810.25</v>
      </c>
      <c r="D34" s="32" t="s">
        <v>7</v>
      </c>
      <c r="E34" s="32">
        <v>15</v>
      </c>
    </row>
    <row r="35" spans="1:6" s="16" customFormat="1" ht="15.75" outlineLevel="2" thickBot="1">
      <c r="A35" s="32" t="s">
        <v>38</v>
      </c>
      <c r="B35" s="32" t="s">
        <v>38</v>
      </c>
      <c r="C35" s="32">
        <v>3878.03</v>
      </c>
      <c r="D35" s="32" t="s">
        <v>5</v>
      </c>
      <c r="E35" s="32">
        <v>7.5</v>
      </c>
    </row>
    <row r="36" spans="1:6" s="16" customFormat="1" ht="15.75" outlineLevel="2" thickBot="1">
      <c r="A36" s="32" t="s">
        <v>96</v>
      </c>
      <c r="B36" s="32" t="s">
        <v>96</v>
      </c>
      <c r="C36" s="32">
        <v>2346.42</v>
      </c>
      <c r="D36" s="32" t="s">
        <v>6</v>
      </c>
      <c r="E36" s="32">
        <v>1</v>
      </c>
    </row>
    <row r="37" spans="1:6" s="16" customFormat="1" ht="15.75" outlineLevel="2" thickBot="1">
      <c r="A37" s="32" t="s">
        <v>94</v>
      </c>
      <c r="B37" s="32" t="s">
        <v>93</v>
      </c>
      <c r="C37" s="32">
        <v>6479</v>
      </c>
      <c r="D37" s="32" t="s">
        <v>6</v>
      </c>
      <c r="E37" s="32">
        <v>1</v>
      </c>
    </row>
    <row r="38" spans="1:6" s="16" customFormat="1" ht="15.75" outlineLevel="2" thickBot="1">
      <c r="A38" s="32" t="s">
        <v>91</v>
      </c>
      <c r="B38" s="32" t="s">
        <v>90</v>
      </c>
      <c r="C38" s="32">
        <v>98.06</v>
      </c>
      <c r="D38" s="32" t="s">
        <v>5</v>
      </c>
      <c r="E38" s="32">
        <v>0.2</v>
      </c>
    </row>
    <row r="39" spans="1:6" s="16" customFormat="1" ht="15.75" outlineLevel="2" thickBot="1">
      <c r="A39" s="32" t="s">
        <v>14</v>
      </c>
      <c r="B39" s="32" t="s">
        <v>14</v>
      </c>
      <c r="C39" s="32">
        <v>1130.0899999999999</v>
      </c>
      <c r="D39" s="32" t="s">
        <v>6</v>
      </c>
      <c r="E39" s="32">
        <v>13</v>
      </c>
    </row>
    <row r="40" spans="1:6" s="16" customFormat="1" ht="15.75" outlineLevel="2" thickBot="1">
      <c r="A40" s="32" t="s">
        <v>15</v>
      </c>
      <c r="B40" s="32" t="s">
        <v>15</v>
      </c>
      <c r="C40" s="32">
        <v>143.85</v>
      </c>
      <c r="D40" s="32" t="s">
        <v>6</v>
      </c>
      <c r="E40" s="32">
        <v>1</v>
      </c>
    </row>
    <row r="41" spans="1:6" s="16" customFormat="1" ht="15.75" outlineLevel="2" thickBot="1">
      <c r="A41" s="32" t="s">
        <v>68</v>
      </c>
      <c r="B41" s="32" t="s">
        <v>67</v>
      </c>
      <c r="C41" s="32">
        <v>1715.48</v>
      </c>
      <c r="D41" s="32" t="s">
        <v>6</v>
      </c>
      <c r="E41" s="32">
        <v>1</v>
      </c>
    </row>
    <row r="42" spans="1:6" s="16" customFormat="1" ht="15.75" outlineLevel="2" thickBot="1">
      <c r="A42" s="32" t="s">
        <v>61</v>
      </c>
      <c r="B42" s="32" t="s">
        <v>61</v>
      </c>
      <c r="C42" s="32">
        <v>1600.54</v>
      </c>
      <c r="D42" s="32" t="s">
        <v>6</v>
      </c>
      <c r="E42" s="32">
        <v>1</v>
      </c>
    </row>
    <row r="43" spans="1:6" ht="43.5" thickBot="1">
      <c r="A43" s="18" t="s">
        <v>22</v>
      </c>
      <c r="B43" s="28">
        <f>SUM(B44:B51)</f>
        <v>0</v>
      </c>
      <c r="C43" s="29">
        <f>SUM(C44:C58)</f>
        <v>119103.09999999999</v>
      </c>
      <c r="D43" s="30"/>
      <c r="E43" s="31"/>
      <c r="F43" s="5" t="s">
        <v>4</v>
      </c>
    </row>
    <row r="44" spans="1:6" s="16" customFormat="1" ht="15.75" outlineLevel="2" thickBot="1">
      <c r="A44" s="32" t="s">
        <v>23</v>
      </c>
      <c r="B44" s="32" t="s">
        <v>23</v>
      </c>
      <c r="C44" s="32">
        <v>1618.72</v>
      </c>
      <c r="D44" s="32" t="s">
        <v>24</v>
      </c>
      <c r="E44" s="32">
        <v>2</v>
      </c>
    </row>
    <row r="45" spans="1:6" s="16" customFormat="1" ht="15.75" outlineLevel="2" thickBot="1">
      <c r="A45" s="32" t="s">
        <v>39</v>
      </c>
      <c r="B45" s="32" t="s">
        <v>40</v>
      </c>
      <c r="C45" s="32">
        <v>1925.7</v>
      </c>
      <c r="D45" s="32" t="s">
        <v>41</v>
      </c>
      <c r="E45" s="32">
        <v>7</v>
      </c>
    </row>
    <row r="46" spans="1:6" s="16" customFormat="1" ht="15.75" outlineLevel="2" thickBot="1">
      <c r="A46" s="32" t="s">
        <v>139</v>
      </c>
      <c r="B46" s="32" t="s">
        <v>138</v>
      </c>
      <c r="C46" s="32">
        <v>214.41</v>
      </c>
      <c r="D46" s="32" t="s">
        <v>6</v>
      </c>
      <c r="E46" s="32">
        <v>1</v>
      </c>
    </row>
    <row r="47" spans="1:6" s="16" customFormat="1" ht="15.75" outlineLevel="2" thickBot="1">
      <c r="A47" s="32" t="s">
        <v>43</v>
      </c>
      <c r="B47" s="32" t="s">
        <v>43</v>
      </c>
      <c r="C47" s="32">
        <v>13432.3</v>
      </c>
      <c r="D47" s="32" t="s">
        <v>6</v>
      </c>
      <c r="E47" s="32">
        <v>7</v>
      </c>
    </row>
    <row r="48" spans="1:6" s="16" customFormat="1" ht="15.75" outlineLevel="2" thickBot="1">
      <c r="A48" s="32" t="s">
        <v>52</v>
      </c>
      <c r="B48" s="32" t="s">
        <v>52</v>
      </c>
      <c r="C48" s="32">
        <v>2082.2800000000002</v>
      </c>
      <c r="D48" s="32" t="s">
        <v>6</v>
      </c>
      <c r="E48" s="32">
        <v>1</v>
      </c>
    </row>
    <row r="49" spans="1:5" s="16" customFormat="1" ht="15.75" outlineLevel="2" thickBot="1">
      <c r="A49" s="32" t="s">
        <v>44</v>
      </c>
      <c r="B49" s="32" t="s">
        <v>45</v>
      </c>
      <c r="C49" s="32">
        <v>14389.57</v>
      </c>
      <c r="D49" s="32" t="s">
        <v>6</v>
      </c>
      <c r="E49" s="32">
        <v>13</v>
      </c>
    </row>
    <row r="50" spans="1:5" s="16" customFormat="1" ht="15.75" outlineLevel="2" thickBot="1">
      <c r="A50" s="32" t="s">
        <v>13</v>
      </c>
      <c r="B50" s="32" t="s">
        <v>13</v>
      </c>
      <c r="C50" s="32">
        <v>3090</v>
      </c>
      <c r="D50" s="32" t="s">
        <v>42</v>
      </c>
      <c r="E50" s="32">
        <v>3</v>
      </c>
    </row>
    <row r="51" spans="1:5" s="16" customFormat="1" ht="15.75" outlineLevel="2" thickBot="1">
      <c r="A51" s="32" t="s">
        <v>46</v>
      </c>
      <c r="B51" s="32" t="s">
        <v>47</v>
      </c>
      <c r="C51" s="32">
        <v>4836.8100000000004</v>
      </c>
      <c r="D51" s="32" t="s">
        <v>7</v>
      </c>
      <c r="E51" s="32">
        <v>3</v>
      </c>
    </row>
    <row r="52" spans="1:5" s="16" customFormat="1" ht="15.75" outlineLevel="2" thickBot="1">
      <c r="A52" s="32" t="s">
        <v>124</v>
      </c>
      <c r="B52" s="32" t="s">
        <v>123</v>
      </c>
      <c r="C52" s="32">
        <v>6622.8</v>
      </c>
      <c r="D52" s="32" t="s">
        <v>7</v>
      </c>
      <c r="E52" s="32">
        <v>1.5</v>
      </c>
    </row>
    <row r="53" spans="1:5" s="16" customFormat="1" ht="15.75" outlineLevel="2" thickBot="1">
      <c r="A53" s="32" t="s">
        <v>72</v>
      </c>
      <c r="B53" s="32" t="s">
        <v>72</v>
      </c>
      <c r="C53" s="32">
        <v>56708</v>
      </c>
      <c r="D53" s="32" t="s">
        <v>24</v>
      </c>
      <c r="E53" s="32">
        <v>1</v>
      </c>
    </row>
    <row r="54" spans="1:5" s="16" customFormat="1" ht="15.75" outlineLevel="2" thickBot="1">
      <c r="A54" s="32" t="s">
        <v>65</v>
      </c>
      <c r="B54" s="32" t="s">
        <v>64</v>
      </c>
      <c r="C54" s="32">
        <v>3495.23</v>
      </c>
      <c r="D54" s="32" t="s">
        <v>5</v>
      </c>
      <c r="E54" s="32">
        <v>17.11</v>
      </c>
    </row>
    <row r="55" spans="1:5" s="16" customFormat="1" ht="15.75" outlineLevel="2" thickBot="1">
      <c r="A55" s="32" t="s">
        <v>36</v>
      </c>
      <c r="B55" s="32" t="s">
        <v>36</v>
      </c>
      <c r="C55" s="32">
        <v>1350.7</v>
      </c>
      <c r="D55" s="32" t="s">
        <v>37</v>
      </c>
      <c r="E55" s="32">
        <v>5</v>
      </c>
    </row>
    <row r="56" spans="1:5" s="16" customFormat="1" ht="15.75" outlineLevel="2" thickBot="1">
      <c r="A56" s="32" t="s">
        <v>59</v>
      </c>
      <c r="B56" s="32" t="s">
        <v>59</v>
      </c>
      <c r="C56" s="32">
        <v>225.84</v>
      </c>
      <c r="D56" s="32" t="s">
        <v>6</v>
      </c>
      <c r="E56" s="32">
        <v>2</v>
      </c>
    </row>
    <row r="57" spans="1:5" s="16" customFormat="1" ht="15.75" outlineLevel="2" thickBot="1">
      <c r="A57" s="32" t="s">
        <v>48</v>
      </c>
      <c r="B57" s="32" t="s">
        <v>48</v>
      </c>
      <c r="C57" s="32">
        <v>8701.42</v>
      </c>
      <c r="D57" s="32" t="s">
        <v>24</v>
      </c>
      <c r="E57" s="32">
        <v>14</v>
      </c>
    </row>
    <row r="58" spans="1:5" s="16" customFormat="1" ht="15.75" outlineLevel="2" thickBot="1">
      <c r="A58" s="32" t="s">
        <v>56</v>
      </c>
      <c r="B58" s="32" t="s">
        <v>56</v>
      </c>
      <c r="C58" s="32">
        <v>409.32</v>
      </c>
      <c r="D58" s="32" t="s">
        <v>7</v>
      </c>
      <c r="E58" s="32">
        <v>0.5</v>
      </c>
    </row>
    <row r="59" spans="1:5" ht="28.5">
      <c r="A59" s="18" t="s">
        <v>25</v>
      </c>
      <c r="B59" s="28" t="e">
        <f>#REF!+#REF!</f>
        <v>#REF!</v>
      </c>
      <c r="C59" s="29">
        <v>0</v>
      </c>
      <c r="D59" s="30"/>
      <c r="E59" s="31"/>
    </row>
    <row r="60" spans="1:5" ht="28.5">
      <c r="A60" s="18" t="s">
        <v>26</v>
      </c>
      <c r="B60" s="28" t="e">
        <f>SUM(#REF!)</f>
        <v>#REF!</v>
      </c>
      <c r="C60" s="29">
        <v>0</v>
      </c>
      <c r="D60" s="30"/>
      <c r="E60" s="31"/>
    </row>
    <row r="61" spans="1:5" ht="28.5">
      <c r="A61" s="18" t="s">
        <v>27</v>
      </c>
      <c r="B61" s="28" t="e">
        <f>#REF!</f>
        <v>#REF!</v>
      </c>
      <c r="C61" s="29">
        <v>0</v>
      </c>
      <c r="D61" s="30"/>
      <c r="E61" s="31"/>
    </row>
    <row r="62" spans="1:5" ht="29.25" thickBot="1">
      <c r="A62" s="18" t="s">
        <v>28</v>
      </c>
      <c r="B62" s="28" t="e">
        <f>B64+#REF!</f>
        <v>#VALUE!</v>
      </c>
      <c r="C62" s="29">
        <f>(C64)+C63</f>
        <v>6986.35</v>
      </c>
      <c r="D62" s="30"/>
      <c r="E62" s="31"/>
    </row>
    <row r="63" spans="1:5" s="16" customFormat="1" ht="15.75" outlineLevel="2" thickBot="1">
      <c r="A63" s="32" t="s">
        <v>141</v>
      </c>
      <c r="B63" s="32" t="s">
        <v>141</v>
      </c>
      <c r="C63" s="32">
        <v>4691.7</v>
      </c>
      <c r="D63" s="32" t="s">
        <v>7</v>
      </c>
      <c r="E63" s="32">
        <v>15</v>
      </c>
    </row>
    <row r="64" spans="1:5" s="16" customFormat="1" ht="15.75" outlineLevel="2" thickBot="1">
      <c r="A64" s="32" t="s">
        <v>88</v>
      </c>
      <c r="B64" s="32" t="s">
        <v>88</v>
      </c>
      <c r="C64" s="32">
        <v>2294.65</v>
      </c>
      <c r="D64" s="32" t="s">
        <v>6</v>
      </c>
      <c r="E64" s="32">
        <v>5</v>
      </c>
    </row>
    <row r="65" spans="1:5" ht="29.25" thickBot="1">
      <c r="A65" s="18" t="s">
        <v>29</v>
      </c>
      <c r="B65" s="28" t="str">
        <f>B67</f>
        <v>Тех.обслуживание газового оборудования.К= 0,6;0,8;</v>
      </c>
      <c r="C65" s="29">
        <f>C67+C66</f>
        <v>9293.76</v>
      </c>
      <c r="D65" s="30"/>
      <c r="E65" s="31"/>
    </row>
    <row r="66" spans="1:5" s="16" customFormat="1" ht="15.75" outlineLevel="2" thickBot="1">
      <c r="A66" s="32" t="s">
        <v>117</v>
      </c>
      <c r="B66" s="32" t="s">
        <v>116</v>
      </c>
      <c r="C66" s="32">
        <v>4414.54</v>
      </c>
      <c r="D66" s="32" t="s">
        <v>5</v>
      </c>
      <c r="E66" s="32">
        <v>23234.400000000001</v>
      </c>
    </row>
    <row r="67" spans="1:5" s="16" customFormat="1" ht="15.75" outlineLevel="2" thickBot="1">
      <c r="A67" s="32" t="s">
        <v>114</v>
      </c>
      <c r="B67" s="32" t="s">
        <v>113</v>
      </c>
      <c r="C67" s="32">
        <v>4879.22</v>
      </c>
      <c r="D67" s="32" t="s">
        <v>5</v>
      </c>
      <c r="E67" s="32">
        <v>23234.400000000001</v>
      </c>
    </row>
    <row r="68" spans="1:5" ht="29.25" thickBot="1">
      <c r="A68" s="18" t="s">
        <v>30</v>
      </c>
      <c r="B68" s="28" t="e">
        <f>B69+#REF!</f>
        <v>#VALUE!</v>
      </c>
      <c r="C68" s="29">
        <f>C69+C70</f>
        <v>26789.260000000002</v>
      </c>
      <c r="D68" s="30"/>
      <c r="E68" s="31"/>
    </row>
    <row r="69" spans="1:5" s="16" customFormat="1" ht="15.75" outlineLevel="2" thickBot="1">
      <c r="A69" s="32" t="s">
        <v>121</v>
      </c>
      <c r="B69" s="32" t="s">
        <v>121</v>
      </c>
      <c r="C69" s="32">
        <v>10989.87</v>
      </c>
      <c r="D69" s="32" t="s">
        <v>5</v>
      </c>
      <c r="E69" s="32">
        <v>23234.400000000001</v>
      </c>
    </row>
    <row r="70" spans="1:5" s="16" customFormat="1" ht="15.75" outlineLevel="2" thickBot="1">
      <c r="A70" s="32" t="s">
        <v>119</v>
      </c>
      <c r="B70" s="32" t="s">
        <v>119</v>
      </c>
      <c r="C70" s="32">
        <v>15799.39</v>
      </c>
      <c r="D70" s="32" t="s">
        <v>5</v>
      </c>
      <c r="E70" s="32">
        <v>23234.400000000001</v>
      </c>
    </row>
    <row r="71" spans="1:5" ht="42.75">
      <c r="A71" s="18" t="s">
        <v>31</v>
      </c>
      <c r="B71" s="28" t="e">
        <f>#REF!</f>
        <v>#REF!</v>
      </c>
      <c r="C71" s="29">
        <v>0</v>
      </c>
      <c r="D71" s="30"/>
      <c r="E71" s="31"/>
    </row>
    <row r="72" spans="1:5" ht="57.75" thickBot="1">
      <c r="A72" s="18" t="s">
        <v>32</v>
      </c>
      <c r="B72" s="28">
        <f>SUM(B76:B76)</f>
        <v>0</v>
      </c>
      <c r="C72" s="29">
        <f>SUM(C73:C77)</f>
        <v>128675.96</v>
      </c>
      <c r="D72" s="30"/>
      <c r="E72" s="31"/>
    </row>
    <row r="73" spans="1:5" s="16" customFormat="1" ht="15.75" outlineLevel="2" thickBot="1">
      <c r="A73" s="32" t="s">
        <v>150</v>
      </c>
      <c r="B73" s="32" t="s">
        <v>149</v>
      </c>
      <c r="C73" s="32">
        <v>394.98</v>
      </c>
      <c r="D73" s="32" t="s">
        <v>5</v>
      </c>
      <c r="E73" s="32">
        <v>23234.400000000001</v>
      </c>
    </row>
    <row r="74" spans="1:5" s="16" customFormat="1" ht="15.75" outlineLevel="2" thickBot="1">
      <c r="A74" s="32" t="s">
        <v>147</v>
      </c>
      <c r="B74" s="32" t="s">
        <v>146</v>
      </c>
      <c r="C74" s="32">
        <v>394.98</v>
      </c>
      <c r="D74" s="32" t="s">
        <v>5</v>
      </c>
      <c r="E74" s="32">
        <v>23234.400000000001</v>
      </c>
    </row>
    <row r="75" spans="1:5" s="16" customFormat="1" ht="15.75" outlineLevel="2" thickBot="1">
      <c r="A75" s="32" t="s">
        <v>107</v>
      </c>
      <c r="B75" s="32" t="s">
        <v>106</v>
      </c>
      <c r="C75" s="32">
        <v>65521.02</v>
      </c>
      <c r="D75" s="32" t="s">
        <v>5</v>
      </c>
      <c r="E75" s="32">
        <v>23234.400000000001</v>
      </c>
    </row>
    <row r="76" spans="1:5" s="16" customFormat="1" ht="15.75" outlineLevel="2" thickBot="1">
      <c r="A76" s="32" t="s">
        <v>104</v>
      </c>
      <c r="B76" s="32" t="s">
        <v>104</v>
      </c>
      <c r="C76" s="32">
        <v>57848.68</v>
      </c>
      <c r="D76" s="32" t="s">
        <v>5</v>
      </c>
      <c r="E76" s="32">
        <v>23232.400000000001</v>
      </c>
    </row>
    <row r="77" spans="1:5" s="16" customFormat="1" ht="15.75" outlineLevel="2" thickBot="1">
      <c r="A77" s="32" t="s">
        <v>75</v>
      </c>
      <c r="B77" s="32" t="s">
        <v>75</v>
      </c>
      <c r="C77" s="32">
        <v>4516.3</v>
      </c>
      <c r="D77" s="32" t="s">
        <v>74</v>
      </c>
      <c r="E77" s="32">
        <v>1</v>
      </c>
    </row>
    <row r="78" spans="1:5">
      <c r="A78" s="18" t="s">
        <v>33</v>
      </c>
      <c r="B78" s="28">
        <f>B79</f>
        <v>4067.7966101694919</v>
      </c>
      <c r="C78" s="29">
        <f>C79+C80</f>
        <v>26705.82</v>
      </c>
      <c r="D78" s="30"/>
      <c r="E78" s="31"/>
    </row>
    <row r="79" spans="1:5" ht="30">
      <c r="A79" s="39" t="s">
        <v>179</v>
      </c>
      <c r="B79" s="33">
        <f>C79/1.18</f>
        <v>4067.7966101694919</v>
      </c>
      <c r="C79" s="40">
        <f>E79*5*12</f>
        <v>4800</v>
      </c>
      <c r="D79" s="41" t="s">
        <v>8</v>
      </c>
      <c r="E79" s="34">
        <v>80</v>
      </c>
    </row>
    <row r="80" spans="1:5">
      <c r="A80" s="39" t="s">
        <v>53</v>
      </c>
      <c r="B80" s="33"/>
      <c r="C80" s="40">
        <v>21905.82</v>
      </c>
      <c r="D80" s="41"/>
      <c r="E80" s="34"/>
    </row>
    <row r="81" spans="1:5">
      <c r="A81" s="17" t="s">
        <v>175</v>
      </c>
      <c r="B81" s="42" t="e">
        <f>B13+B16+B19+#REF!+B43+B59+B60+B61+B62+B65+B68+B71+B72+B78</f>
        <v>#REF!</v>
      </c>
      <c r="C81" s="29">
        <f>C13+C16+C19+C22+C29+C43+C59+C60+C61+C62+C65+C68+C71+C72</f>
        <v>708105.94</v>
      </c>
      <c r="D81" s="43"/>
      <c r="E81" s="31"/>
    </row>
    <row r="82" spans="1:5">
      <c r="A82" s="17" t="s">
        <v>176</v>
      </c>
      <c r="B82" s="44"/>
      <c r="C82" s="29">
        <f>C81*1.18+C78</f>
        <v>862270.8291999998</v>
      </c>
      <c r="D82" s="30"/>
      <c r="E82" s="31"/>
    </row>
    <row r="83" spans="1:5">
      <c r="A83" s="17" t="s">
        <v>177</v>
      </c>
      <c r="B83" s="44"/>
      <c r="C83" s="29">
        <f>C4+C6+C9-C82</f>
        <v>759917.87619999982</v>
      </c>
      <c r="D83" s="30"/>
      <c r="E83" s="31"/>
    </row>
    <row r="84" spans="1:5" ht="28.5">
      <c r="A84" s="18" t="s">
        <v>180</v>
      </c>
      <c r="B84" s="28"/>
      <c r="C84" s="29">
        <f>C83+C8</f>
        <v>651897.44619999989</v>
      </c>
      <c r="D84" s="30"/>
      <c r="E84" s="3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8"/>
  <sheetViews>
    <sheetView workbookViewId="0">
      <selection activeCell="A86" activeCellId="4" sqref="A20:XFD20 A22:XFD22 A62:XFD62 A64:XFD64 A86:XFD8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169</v>
      </c>
    </row>
    <row r="3" spans="1:5">
      <c r="A3" t="s">
        <v>168</v>
      </c>
    </row>
    <row r="4" spans="1:5" ht="15.75" thickBot="1"/>
    <row r="5" spans="1:5" ht="15.75" thickBot="1">
      <c r="A5" s="13"/>
      <c r="B5" s="13" t="s">
        <v>167</v>
      </c>
      <c r="C5" s="13" t="s">
        <v>166</v>
      </c>
      <c r="D5" s="13" t="s">
        <v>165</v>
      </c>
      <c r="E5" s="13" t="s">
        <v>164</v>
      </c>
    </row>
    <row r="6" spans="1:5" s="16" customFormat="1" ht="15.75" outlineLevel="2" thickBot="1">
      <c r="A6" s="15" t="s">
        <v>163</v>
      </c>
      <c r="B6" s="15" t="s">
        <v>163</v>
      </c>
      <c r="C6" s="15">
        <v>54714.6</v>
      </c>
      <c r="D6" s="15" t="s">
        <v>19</v>
      </c>
      <c r="E6" s="15">
        <v>1017</v>
      </c>
    </row>
    <row r="7" spans="1:5" ht="15.75" outlineLevel="1" thickBot="1">
      <c r="A7" s="12" t="s">
        <v>162</v>
      </c>
      <c r="B7" s="10"/>
      <c r="C7" s="10">
        <f>SUBTOTAL(9,C6:C6)</f>
        <v>54714.6</v>
      </c>
      <c r="D7" s="10"/>
      <c r="E7" s="10">
        <f>SUBTOTAL(9,E6:E6)</f>
        <v>1017</v>
      </c>
    </row>
    <row r="8" spans="1:5" s="16" customFormat="1" ht="15.75" outlineLevel="2" thickBot="1">
      <c r="A8" s="15" t="s">
        <v>161</v>
      </c>
      <c r="B8" s="15" t="s">
        <v>161</v>
      </c>
      <c r="C8" s="15">
        <v>53692.4</v>
      </c>
      <c r="D8" s="15" t="s">
        <v>19</v>
      </c>
      <c r="E8" s="15">
        <v>998</v>
      </c>
    </row>
    <row r="9" spans="1:5" ht="15.75" outlineLevel="1" thickBot="1">
      <c r="A9" s="11" t="s">
        <v>160</v>
      </c>
      <c r="B9" s="10"/>
      <c r="C9" s="10">
        <f>SUBTOTAL(9,C8:C8)</f>
        <v>53692.4</v>
      </c>
      <c r="D9" s="10"/>
      <c r="E9" s="10">
        <f>SUBTOTAL(9,E8:E8)</f>
        <v>998</v>
      </c>
    </row>
    <row r="10" spans="1:5" s="16" customFormat="1" ht="15.75" outlineLevel="2" thickBot="1">
      <c r="A10" s="15" t="s">
        <v>159</v>
      </c>
      <c r="B10" s="15" t="s">
        <v>159</v>
      </c>
      <c r="C10" s="15">
        <v>1858.76</v>
      </c>
      <c r="D10" s="15" t="s">
        <v>5</v>
      </c>
      <c r="E10" s="15">
        <v>23234.400000000001</v>
      </c>
    </row>
    <row r="11" spans="1:5" ht="15.75" outlineLevel="1" thickBot="1">
      <c r="A11" s="11" t="s">
        <v>158</v>
      </c>
      <c r="B11" s="10"/>
      <c r="C11" s="10">
        <f>SUBTOTAL(9,C10:C10)</f>
        <v>1858.76</v>
      </c>
      <c r="D11" s="10"/>
      <c r="E11" s="10">
        <f>SUBTOTAL(9,E10:E10)</f>
        <v>23234.400000000001</v>
      </c>
    </row>
    <row r="12" spans="1:5" s="16" customFormat="1" ht="15.75" outlineLevel="2" thickBot="1">
      <c r="A12" s="15" t="s">
        <v>157</v>
      </c>
      <c r="B12" s="15" t="s">
        <v>156</v>
      </c>
      <c r="C12" s="15">
        <v>2091.1</v>
      </c>
      <c r="D12" s="15" t="s">
        <v>5</v>
      </c>
      <c r="E12" s="15">
        <v>23234.400000000001</v>
      </c>
    </row>
    <row r="13" spans="1:5" ht="15.75" outlineLevel="1" thickBot="1">
      <c r="A13" s="11" t="s">
        <v>155</v>
      </c>
      <c r="B13" s="10"/>
      <c r="C13" s="10">
        <f>SUBTOTAL(9,C12:C12)</f>
        <v>2091.1</v>
      </c>
      <c r="D13" s="10"/>
      <c r="E13" s="10">
        <f>SUBTOTAL(9,E12:E12)</f>
        <v>23234.400000000001</v>
      </c>
    </row>
    <row r="14" spans="1:5" s="16" customFormat="1" ht="15.75" outlineLevel="2" thickBot="1">
      <c r="A14" s="15" t="s">
        <v>23</v>
      </c>
      <c r="B14" s="15" t="s">
        <v>23</v>
      </c>
      <c r="C14" s="15">
        <v>1618.72</v>
      </c>
      <c r="D14" s="15" t="s">
        <v>24</v>
      </c>
      <c r="E14" s="15">
        <v>2</v>
      </c>
    </row>
    <row r="15" spans="1:5" ht="15.75" outlineLevel="1" thickBot="1">
      <c r="A15" s="11" t="s">
        <v>154</v>
      </c>
      <c r="B15" s="10"/>
      <c r="C15" s="10">
        <f>SUBTOTAL(9,C14:C14)</f>
        <v>1618.72</v>
      </c>
      <c r="D15" s="10"/>
      <c r="E15" s="10">
        <f>SUBTOTAL(9,E14:E14)</f>
        <v>2</v>
      </c>
    </row>
    <row r="16" spans="1:5" s="16" customFormat="1" ht="15.75" outlineLevel="2" thickBot="1">
      <c r="A16" s="15" t="s">
        <v>153</v>
      </c>
      <c r="B16" s="15" t="s">
        <v>153</v>
      </c>
      <c r="C16" s="15">
        <v>3645.68</v>
      </c>
      <c r="D16" s="15" t="s">
        <v>6</v>
      </c>
      <c r="E16" s="15">
        <v>2</v>
      </c>
    </row>
    <row r="17" spans="1:5" ht="15.75" outlineLevel="1" thickBot="1">
      <c r="A17" s="11" t="s">
        <v>152</v>
      </c>
      <c r="B17" s="10"/>
      <c r="C17" s="10">
        <f>SUBTOTAL(9,C16:C16)</f>
        <v>3645.68</v>
      </c>
      <c r="D17" s="10"/>
      <c r="E17" s="10">
        <f>SUBTOTAL(9,E16:E16)</f>
        <v>2</v>
      </c>
    </row>
    <row r="18" spans="1:5" s="16" customFormat="1" ht="15.75" outlineLevel="2" thickBot="1">
      <c r="A18" s="15" t="s">
        <v>39</v>
      </c>
      <c r="B18" s="15" t="s">
        <v>40</v>
      </c>
      <c r="C18" s="15">
        <v>1925.7</v>
      </c>
      <c r="D18" s="15" t="s">
        <v>41</v>
      </c>
      <c r="E18" s="15">
        <v>7</v>
      </c>
    </row>
    <row r="19" spans="1:5" ht="15.75" outlineLevel="1" thickBot="1">
      <c r="A19" s="11" t="s">
        <v>151</v>
      </c>
      <c r="B19" s="10"/>
      <c r="C19" s="10">
        <f>SUBTOTAL(9,C18:C18)</f>
        <v>1925.7</v>
      </c>
      <c r="D19" s="10"/>
      <c r="E19" s="10">
        <f>SUBTOTAL(9,E18:E18)</f>
        <v>7</v>
      </c>
    </row>
    <row r="20" spans="1:5" s="16" customFormat="1" ht="15.75" outlineLevel="2" thickBot="1">
      <c r="A20" s="15" t="s">
        <v>150</v>
      </c>
      <c r="B20" s="15" t="s">
        <v>149</v>
      </c>
      <c r="C20" s="15">
        <v>394.98</v>
      </c>
      <c r="D20" s="15" t="s">
        <v>5</v>
      </c>
      <c r="E20" s="15">
        <v>23234.400000000001</v>
      </c>
    </row>
    <row r="21" spans="1:5" ht="15.75" outlineLevel="1" thickBot="1">
      <c r="A21" s="11" t="s">
        <v>148</v>
      </c>
      <c r="B21" s="10"/>
      <c r="C21" s="10">
        <f>SUBTOTAL(9,C20:C20)</f>
        <v>394.98</v>
      </c>
      <c r="D21" s="10"/>
      <c r="E21" s="10">
        <f>SUBTOTAL(9,E20:E20)</f>
        <v>23234.400000000001</v>
      </c>
    </row>
    <row r="22" spans="1:5" s="16" customFormat="1" ht="15.75" outlineLevel="2" thickBot="1">
      <c r="A22" s="15" t="s">
        <v>147</v>
      </c>
      <c r="B22" s="15" t="s">
        <v>146</v>
      </c>
      <c r="C22" s="15">
        <v>394.98</v>
      </c>
      <c r="D22" s="15" t="s">
        <v>5</v>
      </c>
      <c r="E22" s="15">
        <v>23234.400000000001</v>
      </c>
    </row>
    <row r="23" spans="1:5" ht="15.75" outlineLevel="1" thickBot="1">
      <c r="A23" s="11" t="s">
        <v>145</v>
      </c>
      <c r="B23" s="10"/>
      <c r="C23" s="10">
        <f>SUBTOTAL(9,C22:C22)</f>
        <v>394.98</v>
      </c>
      <c r="D23" s="10"/>
      <c r="E23" s="10">
        <f>SUBTOTAL(9,E22:E22)</f>
        <v>23234.400000000001</v>
      </c>
    </row>
    <row r="24" spans="1:5" s="16" customFormat="1" ht="15.75" outlineLevel="2" thickBot="1">
      <c r="A24" s="15" t="s">
        <v>144</v>
      </c>
      <c r="B24" s="15" t="s">
        <v>143</v>
      </c>
      <c r="C24" s="15">
        <v>1100.4000000000001</v>
      </c>
      <c r="D24" s="15" t="s">
        <v>6</v>
      </c>
      <c r="E24" s="15">
        <v>4</v>
      </c>
    </row>
    <row r="25" spans="1:5" ht="15.75" outlineLevel="1" thickBot="1">
      <c r="A25" s="11" t="s">
        <v>142</v>
      </c>
      <c r="B25" s="10"/>
      <c r="C25" s="10">
        <f>SUBTOTAL(9,C24:C24)</f>
        <v>1100.4000000000001</v>
      </c>
      <c r="D25" s="10"/>
      <c r="E25" s="10">
        <f>SUBTOTAL(9,E24:E24)</f>
        <v>4</v>
      </c>
    </row>
    <row r="26" spans="1:5" s="16" customFormat="1" ht="15.75" outlineLevel="2" thickBot="1">
      <c r="A26" s="15" t="s">
        <v>141</v>
      </c>
      <c r="B26" s="15" t="s">
        <v>141</v>
      </c>
      <c r="C26" s="15">
        <v>4691.7</v>
      </c>
      <c r="D26" s="15" t="s">
        <v>7</v>
      </c>
      <c r="E26" s="15">
        <v>15</v>
      </c>
    </row>
    <row r="27" spans="1:5" ht="15.75" outlineLevel="1" thickBot="1">
      <c r="A27" s="11" t="s">
        <v>140</v>
      </c>
      <c r="B27" s="10"/>
      <c r="C27" s="10">
        <f>SUBTOTAL(9,C26:C26)</f>
        <v>4691.7</v>
      </c>
      <c r="D27" s="10"/>
      <c r="E27" s="10">
        <f>SUBTOTAL(9,E26:E26)</f>
        <v>15</v>
      </c>
    </row>
    <row r="28" spans="1:5" s="16" customFormat="1" ht="15.75" outlineLevel="2" thickBot="1">
      <c r="A28" s="15" t="s">
        <v>139</v>
      </c>
      <c r="B28" s="15" t="s">
        <v>138</v>
      </c>
      <c r="C28" s="15">
        <v>214.41</v>
      </c>
      <c r="D28" s="15" t="s">
        <v>6</v>
      </c>
      <c r="E28" s="15">
        <v>1</v>
      </c>
    </row>
    <row r="29" spans="1:5" ht="15.75" outlineLevel="1" thickBot="1">
      <c r="A29" s="11" t="s">
        <v>137</v>
      </c>
      <c r="B29" s="10"/>
      <c r="C29" s="10">
        <f>SUBTOTAL(9,C28:C28)</f>
        <v>214.41</v>
      </c>
      <c r="D29" s="10"/>
      <c r="E29" s="10">
        <f>SUBTOTAL(9,E28:E28)</f>
        <v>1</v>
      </c>
    </row>
    <row r="30" spans="1:5" s="16" customFormat="1" ht="15.75" outlineLevel="2" thickBot="1">
      <c r="A30" s="15" t="s">
        <v>136</v>
      </c>
      <c r="B30" s="15" t="s">
        <v>136</v>
      </c>
      <c r="C30" s="15">
        <v>1267.74</v>
      </c>
      <c r="D30" s="15" t="s">
        <v>6</v>
      </c>
      <c r="E30" s="15">
        <v>1</v>
      </c>
    </row>
    <row r="31" spans="1:5" ht="15.75" outlineLevel="1" thickBot="1">
      <c r="A31" s="11" t="s">
        <v>135</v>
      </c>
      <c r="B31" s="10"/>
      <c r="C31" s="10">
        <f>SUBTOTAL(9,C30:C30)</f>
        <v>1267.74</v>
      </c>
      <c r="D31" s="10"/>
      <c r="E31" s="10">
        <f>SUBTOTAL(9,E30:E30)</f>
        <v>1</v>
      </c>
    </row>
    <row r="32" spans="1:5" s="16" customFormat="1" ht="15.75" outlineLevel="2" thickBot="1">
      <c r="A32" s="15" t="s">
        <v>134</v>
      </c>
      <c r="B32" s="15" t="s">
        <v>133</v>
      </c>
      <c r="C32" s="15">
        <v>15829.25</v>
      </c>
      <c r="D32" s="15" t="s">
        <v>7</v>
      </c>
      <c r="E32" s="15">
        <v>25</v>
      </c>
    </row>
    <row r="33" spans="1:5" ht="15.75" outlineLevel="1" thickBot="1">
      <c r="A33" s="11" t="s">
        <v>132</v>
      </c>
      <c r="B33" s="10"/>
      <c r="C33" s="10">
        <f>SUBTOTAL(9,C32:C32)</f>
        <v>15829.25</v>
      </c>
      <c r="D33" s="10"/>
      <c r="E33" s="10">
        <f>SUBTOTAL(9,E32:E32)</f>
        <v>25</v>
      </c>
    </row>
    <row r="34" spans="1:5" s="16" customFormat="1" ht="15.75" outlineLevel="2" thickBot="1">
      <c r="A34" s="15" t="s">
        <v>50</v>
      </c>
      <c r="B34" s="15" t="s">
        <v>51</v>
      </c>
      <c r="C34" s="15">
        <v>11810.25</v>
      </c>
      <c r="D34" s="15" t="s">
        <v>7</v>
      </c>
      <c r="E34" s="15">
        <v>15</v>
      </c>
    </row>
    <row r="35" spans="1:5" ht="15.75" outlineLevel="1" thickBot="1">
      <c r="A35" s="11" t="s">
        <v>131</v>
      </c>
      <c r="B35" s="10"/>
      <c r="C35" s="10">
        <f>SUBTOTAL(9,C34:C34)</f>
        <v>11810.25</v>
      </c>
      <c r="D35" s="10"/>
      <c r="E35" s="10">
        <f>SUBTOTAL(9,E34:E34)</f>
        <v>15</v>
      </c>
    </row>
    <row r="36" spans="1:5" s="16" customFormat="1" ht="15.75" outlineLevel="2" thickBot="1">
      <c r="A36" s="15" t="s">
        <v>38</v>
      </c>
      <c r="B36" s="15" t="s">
        <v>38</v>
      </c>
      <c r="C36" s="15">
        <v>3878.03</v>
      </c>
      <c r="D36" s="15" t="s">
        <v>5</v>
      </c>
      <c r="E36" s="15">
        <v>7.5</v>
      </c>
    </row>
    <row r="37" spans="1:5" ht="15.75" outlineLevel="1" thickBot="1">
      <c r="A37" s="11" t="s">
        <v>130</v>
      </c>
      <c r="B37" s="10"/>
      <c r="C37" s="10">
        <f>SUBTOTAL(9,C36:C36)</f>
        <v>3878.03</v>
      </c>
      <c r="D37" s="10"/>
      <c r="E37" s="10">
        <f>SUBTOTAL(9,E36:E36)</f>
        <v>7.5</v>
      </c>
    </row>
    <row r="38" spans="1:5" s="16" customFormat="1" ht="15.75" outlineLevel="2" thickBot="1">
      <c r="A38" s="15" t="s">
        <v>43</v>
      </c>
      <c r="B38" s="15" t="s">
        <v>43</v>
      </c>
      <c r="C38" s="15">
        <v>13432.3</v>
      </c>
      <c r="D38" s="15" t="s">
        <v>6</v>
      </c>
      <c r="E38" s="15">
        <v>7</v>
      </c>
    </row>
    <row r="39" spans="1:5" ht="15.75" outlineLevel="1" thickBot="1">
      <c r="A39" s="11" t="s">
        <v>129</v>
      </c>
      <c r="B39" s="10"/>
      <c r="C39" s="10">
        <f>SUBTOTAL(9,C38:C38)</f>
        <v>13432.3</v>
      </c>
      <c r="D39" s="10"/>
      <c r="E39" s="10">
        <f>SUBTOTAL(9,E38:E38)</f>
        <v>7</v>
      </c>
    </row>
    <row r="40" spans="1:5" s="16" customFormat="1" ht="15.75" outlineLevel="2" thickBot="1">
      <c r="A40" s="15" t="s">
        <v>52</v>
      </c>
      <c r="B40" s="15" t="s">
        <v>52</v>
      </c>
      <c r="C40" s="15">
        <v>2082.2800000000002</v>
      </c>
      <c r="D40" s="15" t="s">
        <v>6</v>
      </c>
      <c r="E40" s="15">
        <v>1</v>
      </c>
    </row>
    <row r="41" spans="1:5" ht="15.75" outlineLevel="1" thickBot="1">
      <c r="A41" s="11" t="s">
        <v>128</v>
      </c>
      <c r="B41" s="10"/>
      <c r="C41" s="10">
        <f>SUBTOTAL(9,C40:C40)</f>
        <v>2082.2800000000002</v>
      </c>
      <c r="D41" s="10"/>
      <c r="E41" s="10">
        <f>SUBTOTAL(9,E40:E40)</f>
        <v>1</v>
      </c>
    </row>
    <row r="42" spans="1:5" s="16" customFormat="1" ht="15.75" outlineLevel="2" thickBot="1">
      <c r="A42" s="15" t="s">
        <v>44</v>
      </c>
      <c r="B42" s="15" t="s">
        <v>45</v>
      </c>
      <c r="C42" s="15">
        <v>14389.57</v>
      </c>
      <c r="D42" s="15" t="s">
        <v>6</v>
      </c>
      <c r="E42" s="15">
        <v>13</v>
      </c>
    </row>
    <row r="43" spans="1:5" ht="15.75" outlineLevel="1" thickBot="1">
      <c r="A43" s="11" t="s">
        <v>127</v>
      </c>
      <c r="B43" s="10"/>
      <c r="C43" s="10">
        <f>SUBTOTAL(9,C42:C42)</f>
        <v>14389.57</v>
      </c>
      <c r="D43" s="10"/>
      <c r="E43" s="10">
        <f>SUBTOTAL(9,E42:E42)</f>
        <v>13</v>
      </c>
    </row>
    <row r="44" spans="1:5" s="16" customFormat="1" ht="15.75" outlineLevel="2" thickBot="1">
      <c r="A44" s="15" t="s">
        <v>13</v>
      </c>
      <c r="B44" s="15" t="s">
        <v>13</v>
      </c>
      <c r="C44" s="15">
        <v>3090</v>
      </c>
      <c r="D44" s="15" t="s">
        <v>42</v>
      </c>
      <c r="E44" s="15">
        <v>3</v>
      </c>
    </row>
    <row r="45" spans="1:5" ht="15.75" outlineLevel="1" thickBot="1">
      <c r="A45" s="11" t="s">
        <v>126</v>
      </c>
      <c r="B45" s="10"/>
      <c r="C45" s="10">
        <f>SUBTOTAL(9,C44:C44)</f>
        <v>3090</v>
      </c>
      <c r="D45" s="10"/>
      <c r="E45" s="10">
        <f>SUBTOTAL(9,E44:E44)</f>
        <v>3</v>
      </c>
    </row>
    <row r="46" spans="1:5" s="16" customFormat="1" ht="15.75" outlineLevel="2" thickBot="1">
      <c r="A46" s="15" t="s">
        <v>46</v>
      </c>
      <c r="B46" s="15" t="s">
        <v>47</v>
      </c>
      <c r="C46" s="15">
        <v>4836.8100000000004</v>
      </c>
      <c r="D46" s="15" t="s">
        <v>7</v>
      </c>
      <c r="E46" s="15">
        <v>3</v>
      </c>
    </row>
    <row r="47" spans="1:5" ht="15.75" outlineLevel="1" thickBot="1">
      <c r="A47" s="11" t="s">
        <v>125</v>
      </c>
      <c r="B47" s="10"/>
      <c r="C47" s="10">
        <f>SUBTOTAL(9,C46:C46)</f>
        <v>4836.8100000000004</v>
      </c>
      <c r="D47" s="10"/>
      <c r="E47" s="10">
        <f>SUBTOTAL(9,E46:E46)</f>
        <v>3</v>
      </c>
    </row>
    <row r="48" spans="1:5" s="16" customFormat="1" ht="15.75" outlineLevel="2" thickBot="1">
      <c r="A48" s="15" t="s">
        <v>124</v>
      </c>
      <c r="B48" s="15" t="s">
        <v>123</v>
      </c>
      <c r="C48" s="15">
        <v>6622.8</v>
      </c>
      <c r="D48" s="15" t="s">
        <v>7</v>
      </c>
      <c r="E48" s="15">
        <v>1.5</v>
      </c>
    </row>
    <row r="49" spans="1:5" ht="15.75" outlineLevel="1" thickBot="1">
      <c r="A49" s="11" t="s">
        <v>122</v>
      </c>
      <c r="B49" s="10"/>
      <c r="C49" s="10">
        <f>SUBTOTAL(9,C48:C48)</f>
        <v>6622.8</v>
      </c>
      <c r="D49" s="10"/>
      <c r="E49" s="10">
        <f>SUBTOTAL(9,E48:E48)</f>
        <v>1.5</v>
      </c>
    </row>
    <row r="50" spans="1:5" s="16" customFormat="1" ht="15.75" outlineLevel="2" thickBot="1">
      <c r="A50" s="15" t="s">
        <v>121</v>
      </c>
      <c r="B50" s="15" t="s">
        <v>121</v>
      </c>
      <c r="C50" s="15">
        <v>10989.87</v>
      </c>
      <c r="D50" s="15" t="s">
        <v>5</v>
      </c>
      <c r="E50" s="15">
        <v>23234.400000000001</v>
      </c>
    </row>
    <row r="51" spans="1:5" ht="15.75" outlineLevel="1" thickBot="1">
      <c r="A51" s="11" t="s">
        <v>120</v>
      </c>
      <c r="B51" s="10"/>
      <c r="C51" s="10">
        <f>SUBTOTAL(9,C50:C50)</f>
        <v>10989.87</v>
      </c>
      <c r="D51" s="10"/>
      <c r="E51" s="10">
        <f>SUBTOTAL(9,E50:E50)</f>
        <v>23234.400000000001</v>
      </c>
    </row>
    <row r="52" spans="1:5" s="16" customFormat="1" ht="15.75" outlineLevel="2" thickBot="1">
      <c r="A52" s="15" t="s">
        <v>119</v>
      </c>
      <c r="B52" s="15" t="s">
        <v>119</v>
      </c>
      <c r="C52" s="15">
        <v>15799.39</v>
      </c>
      <c r="D52" s="15" t="s">
        <v>5</v>
      </c>
      <c r="E52" s="15">
        <v>23234.400000000001</v>
      </c>
    </row>
    <row r="53" spans="1:5" ht="15.75" outlineLevel="1" thickBot="1">
      <c r="A53" s="11" t="s">
        <v>118</v>
      </c>
      <c r="B53" s="10"/>
      <c r="C53" s="10">
        <f>SUBTOTAL(9,C52:C52)</f>
        <v>15799.39</v>
      </c>
      <c r="D53" s="10"/>
      <c r="E53" s="10">
        <f>SUBTOTAL(9,E52:E52)</f>
        <v>23234.400000000001</v>
      </c>
    </row>
    <row r="54" spans="1:5" s="16" customFormat="1" ht="15.75" outlineLevel="2" thickBot="1">
      <c r="A54" s="15" t="s">
        <v>117</v>
      </c>
      <c r="B54" s="15" t="s">
        <v>116</v>
      </c>
      <c r="C54" s="15">
        <v>4414.54</v>
      </c>
      <c r="D54" s="15" t="s">
        <v>5</v>
      </c>
      <c r="E54" s="15">
        <v>23234.400000000001</v>
      </c>
    </row>
    <row r="55" spans="1:5" ht="15.75" outlineLevel="1" thickBot="1">
      <c r="A55" s="11" t="s">
        <v>115</v>
      </c>
      <c r="B55" s="10"/>
      <c r="C55" s="10">
        <f>SUBTOTAL(9,C54:C54)</f>
        <v>4414.54</v>
      </c>
      <c r="D55" s="10"/>
      <c r="E55" s="10">
        <f>SUBTOTAL(9,E54:E54)</f>
        <v>23234.400000000001</v>
      </c>
    </row>
    <row r="56" spans="1:5" s="16" customFormat="1" ht="15.75" outlineLevel="2" thickBot="1">
      <c r="A56" s="15" t="s">
        <v>114</v>
      </c>
      <c r="B56" s="15" t="s">
        <v>113</v>
      </c>
      <c r="C56" s="15">
        <v>4879.22</v>
      </c>
      <c r="D56" s="15" t="s">
        <v>5</v>
      </c>
      <c r="E56" s="15">
        <v>23234.400000000001</v>
      </c>
    </row>
    <row r="57" spans="1:5" ht="15.75" outlineLevel="1" thickBot="1">
      <c r="A57" s="11" t="s">
        <v>112</v>
      </c>
      <c r="B57" s="10"/>
      <c r="C57" s="10">
        <f>SUBTOTAL(9,C56:C56)</f>
        <v>4879.22</v>
      </c>
      <c r="D57" s="10"/>
      <c r="E57" s="10">
        <f>SUBTOTAL(9,E56:E56)</f>
        <v>23234.400000000001</v>
      </c>
    </row>
    <row r="58" spans="1:5" s="16" customFormat="1" ht="15.75" outlineLevel="2" thickBot="1">
      <c r="A58" s="15" t="s">
        <v>111</v>
      </c>
      <c r="B58" s="15" t="s">
        <v>111</v>
      </c>
      <c r="C58" s="15">
        <v>28810.68</v>
      </c>
      <c r="D58" s="15" t="s">
        <v>5</v>
      </c>
      <c r="E58" s="15">
        <v>23234.400000000001</v>
      </c>
    </row>
    <row r="59" spans="1:5" ht="15.75" outlineLevel="1" thickBot="1">
      <c r="A59" s="11" t="s">
        <v>110</v>
      </c>
      <c r="B59" s="10"/>
      <c r="C59" s="10">
        <f>SUBTOTAL(9,C58:C58)</f>
        <v>28810.68</v>
      </c>
      <c r="D59" s="10"/>
      <c r="E59" s="10">
        <f>SUBTOTAL(9,E58:E58)</f>
        <v>23234.400000000001</v>
      </c>
    </row>
    <row r="60" spans="1:5" s="16" customFormat="1" ht="15.75" outlineLevel="2" thickBot="1">
      <c r="A60" s="15" t="s">
        <v>109</v>
      </c>
      <c r="B60" s="15" t="s">
        <v>109</v>
      </c>
      <c r="C60" s="15">
        <v>37636.5</v>
      </c>
      <c r="D60" s="15" t="s">
        <v>5</v>
      </c>
      <c r="E60" s="15">
        <v>23232.400000000001</v>
      </c>
    </row>
    <row r="61" spans="1:5" ht="15.75" outlineLevel="1" thickBot="1">
      <c r="A61" s="11" t="s">
        <v>108</v>
      </c>
      <c r="B61" s="10"/>
      <c r="C61" s="10">
        <f>SUBTOTAL(9,C60:C60)</f>
        <v>37636.5</v>
      </c>
      <c r="D61" s="10"/>
      <c r="E61" s="10">
        <f>SUBTOTAL(9,E60:E60)</f>
        <v>23232.400000000001</v>
      </c>
    </row>
    <row r="62" spans="1:5" s="16" customFormat="1" ht="15.75" outlineLevel="2" thickBot="1">
      <c r="A62" s="15" t="s">
        <v>107</v>
      </c>
      <c r="B62" s="15" t="s">
        <v>106</v>
      </c>
      <c r="C62" s="15">
        <v>65521.02</v>
      </c>
      <c r="D62" s="15" t="s">
        <v>5</v>
      </c>
      <c r="E62" s="15">
        <v>23234.400000000001</v>
      </c>
    </row>
    <row r="63" spans="1:5" ht="15.75" outlineLevel="1" thickBot="1">
      <c r="A63" s="11" t="s">
        <v>105</v>
      </c>
      <c r="B63" s="10"/>
      <c r="C63" s="10">
        <f>SUBTOTAL(9,C62:C62)</f>
        <v>65521.02</v>
      </c>
      <c r="D63" s="10"/>
      <c r="E63" s="10">
        <f>SUBTOTAL(9,E62:E62)</f>
        <v>23234.400000000001</v>
      </c>
    </row>
    <row r="64" spans="1:5" s="16" customFormat="1" ht="15.75" outlineLevel="2" thickBot="1">
      <c r="A64" s="15" t="s">
        <v>104</v>
      </c>
      <c r="B64" s="15" t="s">
        <v>104</v>
      </c>
      <c r="C64" s="15">
        <v>57848.68</v>
      </c>
      <c r="D64" s="15" t="s">
        <v>5</v>
      </c>
      <c r="E64" s="15">
        <v>23232.400000000001</v>
      </c>
    </row>
    <row r="65" spans="1:5" ht="15.75" outlineLevel="1" thickBot="1">
      <c r="A65" s="11" t="s">
        <v>103</v>
      </c>
      <c r="B65" s="10"/>
      <c r="C65" s="10">
        <f>SUBTOTAL(9,C64:C64)</f>
        <v>57848.68</v>
      </c>
      <c r="D65" s="10"/>
      <c r="E65" s="10">
        <f>SUBTOTAL(9,E64:E64)</f>
        <v>23232.400000000001</v>
      </c>
    </row>
    <row r="66" spans="1:5" s="16" customFormat="1" ht="15.75" outlineLevel="2" thickBot="1">
      <c r="A66" s="15" t="s">
        <v>102</v>
      </c>
      <c r="B66" s="15" t="s">
        <v>101</v>
      </c>
      <c r="C66" s="15">
        <v>88755.41</v>
      </c>
      <c r="D66" s="15" t="s">
        <v>5</v>
      </c>
      <c r="E66" s="15">
        <v>23234.400000000001</v>
      </c>
    </row>
    <row r="67" spans="1:5" ht="15.75" outlineLevel="1" thickBot="1">
      <c r="A67" s="11" t="s">
        <v>100</v>
      </c>
      <c r="B67" s="10"/>
      <c r="C67" s="10">
        <f>SUBTOTAL(9,C66:C66)</f>
        <v>88755.41</v>
      </c>
      <c r="D67" s="10"/>
      <c r="E67" s="10">
        <f>SUBTOTAL(9,E66:E66)</f>
        <v>23234.400000000001</v>
      </c>
    </row>
    <row r="68" spans="1:5" s="16" customFormat="1" ht="15.75" outlineLevel="2" thickBot="1">
      <c r="A68" s="15" t="s">
        <v>99</v>
      </c>
      <c r="B68" s="15" t="s">
        <v>98</v>
      </c>
      <c r="C68" s="15">
        <v>82714.460000000006</v>
      </c>
      <c r="D68" s="15" t="s">
        <v>5</v>
      </c>
      <c r="E68" s="15">
        <v>23234.400000000001</v>
      </c>
    </row>
    <row r="69" spans="1:5" ht="15.75" outlineLevel="1" thickBot="1">
      <c r="A69" s="11" t="s">
        <v>97</v>
      </c>
      <c r="B69" s="10"/>
      <c r="C69" s="10">
        <f>SUBTOTAL(9,C68:C68)</f>
        <v>82714.460000000006</v>
      </c>
      <c r="D69" s="10"/>
      <c r="E69" s="10">
        <f>SUBTOTAL(9,E68:E68)</f>
        <v>23234.400000000001</v>
      </c>
    </row>
    <row r="70" spans="1:5" s="16" customFormat="1" ht="15.75" outlineLevel="2" thickBot="1">
      <c r="A70" s="15" t="s">
        <v>96</v>
      </c>
      <c r="B70" s="15" t="s">
        <v>96</v>
      </c>
      <c r="C70" s="15">
        <v>2346.42</v>
      </c>
      <c r="D70" s="15" t="s">
        <v>6</v>
      </c>
      <c r="E70" s="15">
        <v>1</v>
      </c>
    </row>
    <row r="71" spans="1:5" ht="15.75" outlineLevel="1" thickBot="1">
      <c r="A71" s="11" t="s">
        <v>95</v>
      </c>
      <c r="B71" s="10"/>
      <c r="C71" s="10">
        <f>SUBTOTAL(9,C70:C70)</f>
        <v>2346.42</v>
      </c>
      <c r="D71" s="10"/>
      <c r="E71" s="10">
        <f>SUBTOTAL(9,E70:E70)</f>
        <v>1</v>
      </c>
    </row>
    <row r="72" spans="1:5" s="16" customFormat="1" ht="15.75" outlineLevel="2" thickBot="1">
      <c r="A72" s="15" t="s">
        <v>94</v>
      </c>
      <c r="B72" s="15" t="s">
        <v>93</v>
      </c>
      <c r="C72" s="15">
        <v>6479</v>
      </c>
      <c r="D72" s="15" t="s">
        <v>6</v>
      </c>
      <c r="E72" s="15">
        <v>1</v>
      </c>
    </row>
    <row r="73" spans="1:5" ht="15.75" outlineLevel="1" thickBot="1">
      <c r="A73" s="11" t="s">
        <v>92</v>
      </c>
      <c r="B73" s="10"/>
      <c r="C73" s="10">
        <f>SUBTOTAL(9,C72:C72)</f>
        <v>6479</v>
      </c>
      <c r="D73" s="10"/>
      <c r="E73" s="10">
        <f>SUBTOTAL(9,E72:E72)</f>
        <v>1</v>
      </c>
    </row>
    <row r="74" spans="1:5" s="16" customFormat="1" ht="15.75" outlineLevel="2" thickBot="1">
      <c r="A74" s="15" t="s">
        <v>91</v>
      </c>
      <c r="B74" s="15" t="s">
        <v>90</v>
      </c>
      <c r="C74" s="15">
        <v>98.06</v>
      </c>
      <c r="D74" s="15" t="s">
        <v>5</v>
      </c>
      <c r="E74" s="15">
        <v>0.2</v>
      </c>
    </row>
    <row r="75" spans="1:5" ht="15.75" outlineLevel="1" thickBot="1">
      <c r="A75" s="11" t="s">
        <v>89</v>
      </c>
      <c r="B75" s="10"/>
      <c r="C75" s="10">
        <f>SUBTOTAL(9,C74:C74)</f>
        <v>98.06</v>
      </c>
      <c r="D75" s="10"/>
      <c r="E75" s="10">
        <f>SUBTOTAL(9,E74:E74)</f>
        <v>0.2</v>
      </c>
    </row>
    <row r="76" spans="1:5" s="16" customFormat="1" ht="15.75" outlineLevel="2" thickBot="1">
      <c r="A76" s="15" t="s">
        <v>88</v>
      </c>
      <c r="B76" s="15" t="s">
        <v>88</v>
      </c>
      <c r="C76" s="15">
        <v>2294.65</v>
      </c>
      <c r="D76" s="15" t="s">
        <v>6</v>
      </c>
      <c r="E76" s="15">
        <v>5</v>
      </c>
    </row>
    <row r="77" spans="1:5" ht="15.75" outlineLevel="1" thickBot="1">
      <c r="A77" s="11" t="s">
        <v>87</v>
      </c>
      <c r="B77" s="10"/>
      <c r="C77" s="10">
        <f>SUBTOTAL(9,C76:C76)</f>
        <v>2294.65</v>
      </c>
      <c r="D77" s="10"/>
      <c r="E77" s="10">
        <f>SUBTOTAL(9,E76:E76)</f>
        <v>5</v>
      </c>
    </row>
    <row r="78" spans="1:5" s="16" customFormat="1" ht="15.75" outlineLevel="2" thickBot="1">
      <c r="A78" s="15" t="s">
        <v>86</v>
      </c>
      <c r="B78" s="15" t="s">
        <v>86</v>
      </c>
      <c r="C78" s="15">
        <v>1765.82</v>
      </c>
      <c r="D78" s="15" t="s">
        <v>5</v>
      </c>
      <c r="E78" s="15">
        <v>23234.400000000001</v>
      </c>
    </row>
    <row r="79" spans="1:5" ht="15.75" outlineLevel="1" thickBot="1">
      <c r="A79" s="11" t="s">
        <v>85</v>
      </c>
      <c r="B79" s="10"/>
      <c r="C79" s="10">
        <f>SUBTOTAL(9,C78:C78)</f>
        <v>1765.82</v>
      </c>
      <c r="D79" s="10"/>
      <c r="E79" s="10">
        <f>SUBTOTAL(9,E78:E78)</f>
        <v>23234.400000000001</v>
      </c>
    </row>
    <row r="80" spans="1:5" s="16" customFormat="1" ht="15.75" outlineLevel="2" thickBot="1">
      <c r="A80" s="15" t="s">
        <v>84</v>
      </c>
      <c r="B80" s="15" t="s">
        <v>83</v>
      </c>
      <c r="C80" s="15">
        <v>1858.75</v>
      </c>
      <c r="D80" s="15" t="s">
        <v>5</v>
      </c>
      <c r="E80" s="15">
        <v>23234.400000000001</v>
      </c>
    </row>
    <row r="81" spans="1:5" ht="15.75" outlineLevel="1" thickBot="1">
      <c r="A81" s="11" t="s">
        <v>82</v>
      </c>
      <c r="B81" s="10"/>
      <c r="C81" s="10">
        <f>SUBTOTAL(9,C80:C80)</f>
        <v>1858.75</v>
      </c>
      <c r="D81" s="10"/>
      <c r="E81" s="10">
        <f>SUBTOTAL(9,E80:E80)</f>
        <v>23234.400000000001</v>
      </c>
    </row>
    <row r="82" spans="1:5" s="16" customFormat="1" ht="15.75" outlineLevel="2" thickBot="1">
      <c r="A82" s="15" t="s">
        <v>81</v>
      </c>
      <c r="B82" s="15" t="s">
        <v>80</v>
      </c>
      <c r="C82" s="15">
        <v>3252.82</v>
      </c>
      <c r="D82" s="15" t="s">
        <v>5</v>
      </c>
      <c r="E82" s="15">
        <v>23234.400000000001</v>
      </c>
    </row>
    <row r="83" spans="1:5" ht="15.75" outlineLevel="1" thickBot="1">
      <c r="A83" s="11" t="s">
        <v>79</v>
      </c>
      <c r="B83" s="10"/>
      <c r="C83" s="10">
        <f>SUBTOTAL(9,C82:C82)</f>
        <v>3252.82</v>
      </c>
      <c r="D83" s="10"/>
      <c r="E83" s="10">
        <f>SUBTOTAL(9,E82:E82)</f>
        <v>23234.400000000001</v>
      </c>
    </row>
    <row r="84" spans="1:5" s="16" customFormat="1" ht="15.75" outlineLevel="2" thickBot="1">
      <c r="A84" s="15" t="s">
        <v>78</v>
      </c>
      <c r="B84" s="15" t="s">
        <v>77</v>
      </c>
      <c r="C84" s="15">
        <v>9061.42</v>
      </c>
      <c r="D84" s="15" t="s">
        <v>5</v>
      </c>
      <c r="E84" s="15">
        <v>23234.400000000001</v>
      </c>
    </row>
    <row r="85" spans="1:5" ht="15.75" outlineLevel="1" thickBot="1">
      <c r="A85" s="11" t="s">
        <v>76</v>
      </c>
      <c r="B85" s="10"/>
      <c r="C85" s="10">
        <f>SUBTOTAL(9,C84:C84)</f>
        <v>9061.42</v>
      </c>
      <c r="D85" s="10"/>
      <c r="E85" s="10">
        <f>SUBTOTAL(9,E84:E84)</f>
        <v>23234.400000000001</v>
      </c>
    </row>
    <row r="86" spans="1:5" s="16" customFormat="1" ht="15.75" outlineLevel="2" thickBot="1">
      <c r="A86" s="15" t="s">
        <v>75</v>
      </c>
      <c r="B86" s="15" t="s">
        <v>75</v>
      </c>
      <c r="C86" s="15">
        <v>4516.3</v>
      </c>
      <c r="D86" s="15" t="s">
        <v>74</v>
      </c>
      <c r="E86" s="15">
        <v>1</v>
      </c>
    </row>
    <row r="87" spans="1:5" ht="15.75" outlineLevel="1" thickBot="1">
      <c r="A87" s="11" t="s">
        <v>73</v>
      </c>
      <c r="B87" s="10"/>
      <c r="C87" s="10">
        <f>SUBTOTAL(9,C86:C86)</f>
        <v>4516.3</v>
      </c>
      <c r="D87" s="10"/>
      <c r="E87" s="10">
        <f>SUBTOTAL(9,E86:E86)</f>
        <v>1</v>
      </c>
    </row>
    <row r="88" spans="1:5" s="16" customFormat="1" ht="15.75" outlineLevel="2" thickBot="1">
      <c r="A88" s="15" t="s">
        <v>72</v>
      </c>
      <c r="B88" s="15" t="s">
        <v>72</v>
      </c>
      <c r="C88" s="15">
        <v>56708</v>
      </c>
      <c r="D88" s="15" t="s">
        <v>24</v>
      </c>
      <c r="E88" s="15">
        <v>1</v>
      </c>
    </row>
    <row r="89" spans="1:5" ht="15.75" outlineLevel="1" thickBot="1">
      <c r="A89" s="11" t="s">
        <v>71</v>
      </c>
      <c r="B89" s="10"/>
      <c r="C89" s="10">
        <f>SUBTOTAL(9,C88:C88)</f>
        <v>56708</v>
      </c>
      <c r="D89" s="10"/>
      <c r="E89" s="10">
        <f>SUBTOTAL(9,E88:E88)</f>
        <v>1</v>
      </c>
    </row>
    <row r="90" spans="1:5" s="16" customFormat="1" ht="15.75" outlineLevel="2" thickBot="1">
      <c r="A90" s="15" t="s">
        <v>14</v>
      </c>
      <c r="B90" s="15" t="s">
        <v>14</v>
      </c>
      <c r="C90" s="15">
        <v>1130.0899999999999</v>
      </c>
      <c r="D90" s="15" t="s">
        <v>6</v>
      </c>
      <c r="E90" s="15">
        <v>13</v>
      </c>
    </row>
    <row r="91" spans="1:5" ht="15.75" outlineLevel="1" thickBot="1">
      <c r="A91" s="11" t="s">
        <v>70</v>
      </c>
      <c r="B91" s="10"/>
      <c r="C91" s="10">
        <f>SUBTOTAL(9,C90:C90)</f>
        <v>1130.0899999999999</v>
      </c>
      <c r="D91" s="10"/>
      <c r="E91" s="10">
        <f>SUBTOTAL(9,E90:E90)</f>
        <v>13</v>
      </c>
    </row>
    <row r="92" spans="1:5" s="16" customFormat="1" ht="15.75" outlineLevel="2" thickBot="1">
      <c r="A92" s="15" t="s">
        <v>15</v>
      </c>
      <c r="B92" s="15" t="s">
        <v>15</v>
      </c>
      <c r="C92" s="15">
        <v>143.85</v>
      </c>
      <c r="D92" s="15" t="s">
        <v>6</v>
      </c>
      <c r="E92" s="15">
        <v>1</v>
      </c>
    </row>
    <row r="93" spans="1:5" ht="15.75" outlineLevel="1" thickBot="1">
      <c r="A93" s="11" t="s">
        <v>69</v>
      </c>
      <c r="B93" s="10"/>
      <c r="C93" s="10">
        <f>SUBTOTAL(9,C92:C92)</f>
        <v>143.85</v>
      </c>
      <c r="D93" s="10"/>
      <c r="E93" s="10">
        <f>SUBTOTAL(9,E92:E92)</f>
        <v>1</v>
      </c>
    </row>
    <row r="94" spans="1:5" s="16" customFormat="1" ht="15.75" outlineLevel="2" thickBot="1">
      <c r="A94" s="15" t="s">
        <v>68</v>
      </c>
      <c r="B94" s="15" t="s">
        <v>67</v>
      </c>
      <c r="C94" s="15">
        <v>1715.48</v>
      </c>
      <c r="D94" s="15" t="s">
        <v>6</v>
      </c>
      <c r="E94" s="15">
        <v>1</v>
      </c>
    </row>
    <row r="95" spans="1:5" ht="15.75" outlineLevel="1" thickBot="1">
      <c r="A95" s="11" t="s">
        <v>66</v>
      </c>
      <c r="B95" s="10"/>
      <c r="C95" s="10">
        <f>SUBTOTAL(9,C94:C94)</f>
        <v>1715.48</v>
      </c>
      <c r="D95" s="10"/>
      <c r="E95" s="10">
        <f>SUBTOTAL(9,E94:E94)</f>
        <v>1</v>
      </c>
    </row>
    <row r="96" spans="1:5" s="16" customFormat="1" ht="15.75" outlineLevel="2" thickBot="1">
      <c r="A96" s="15" t="s">
        <v>65</v>
      </c>
      <c r="B96" s="15" t="s">
        <v>64</v>
      </c>
      <c r="C96" s="15">
        <v>3495.23</v>
      </c>
      <c r="D96" s="15" t="s">
        <v>5</v>
      </c>
      <c r="E96" s="15">
        <v>17.11</v>
      </c>
    </row>
    <row r="97" spans="1:5" ht="15.75" outlineLevel="1" thickBot="1">
      <c r="A97" s="11" t="s">
        <v>63</v>
      </c>
      <c r="B97" s="10"/>
      <c r="C97" s="10">
        <f>SUBTOTAL(9,C96:C96)</f>
        <v>3495.23</v>
      </c>
      <c r="D97" s="10"/>
      <c r="E97" s="10">
        <f>SUBTOTAL(9,E96:E96)</f>
        <v>17.11</v>
      </c>
    </row>
    <row r="98" spans="1:5" s="16" customFormat="1" ht="15.75" outlineLevel="2" thickBot="1">
      <c r="A98" s="15" t="s">
        <v>36</v>
      </c>
      <c r="B98" s="15" t="s">
        <v>36</v>
      </c>
      <c r="C98" s="15">
        <v>1350.7</v>
      </c>
      <c r="D98" s="15" t="s">
        <v>37</v>
      </c>
      <c r="E98" s="15">
        <v>5</v>
      </c>
    </row>
    <row r="99" spans="1:5" ht="15.75" outlineLevel="1" thickBot="1">
      <c r="A99" s="11" t="s">
        <v>62</v>
      </c>
      <c r="B99" s="10"/>
      <c r="C99" s="10">
        <f>SUBTOTAL(9,C98:C98)</f>
        <v>1350.7</v>
      </c>
      <c r="D99" s="10"/>
      <c r="E99" s="10">
        <f>SUBTOTAL(9,E98:E98)</f>
        <v>5</v>
      </c>
    </row>
    <row r="100" spans="1:5" s="16" customFormat="1" ht="15.75" outlineLevel="2" thickBot="1">
      <c r="A100" s="15" t="s">
        <v>61</v>
      </c>
      <c r="B100" s="15" t="s">
        <v>61</v>
      </c>
      <c r="C100" s="15">
        <v>1600.54</v>
      </c>
      <c r="D100" s="15" t="s">
        <v>6</v>
      </c>
      <c r="E100" s="15">
        <v>1</v>
      </c>
    </row>
    <row r="101" spans="1:5" ht="15.75" outlineLevel="1" thickBot="1">
      <c r="A101" s="11" t="s">
        <v>60</v>
      </c>
      <c r="B101" s="10"/>
      <c r="C101" s="10">
        <f>SUBTOTAL(9,C100:C100)</f>
        <v>1600.54</v>
      </c>
      <c r="D101" s="10"/>
      <c r="E101" s="10">
        <f>SUBTOTAL(9,E100:E100)</f>
        <v>1</v>
      </c>
    </row>
    <row r="102" spans="1:5" s="16" customFormat="1" ht="15.75" outlineLevel="2" thickBot="1">
      <c r="A102" s="15" t="s">
        <v>59</v>
      </c>
      <c r="B102" s="15" t="s">
        <v>59</v>
      </c>
      <c r="C102" s="15">
        <v>225.84</v>
      </c>
      <c r="D102" s="15" t="s">
        <v>6</v>
      </c>
      <c r="E102" s="15">
        <v>2</v>
      </c>
    </row>
    <row r="103" spans="1:5" ht="15.75" outlineLevel="1" thickBot="1">
      <c r="A103" s="11" t="s">
        <v>58</v>
      </c>
      <c r="B103" s="10"/>
      <c r="C103" s="10">
        <f>SUBTOTAL(9,C102:C102)</f>
        <v>225.84</v>
      </c>
      <c r="D103" s="10"/>
      <c r="E103" s="10">
        <f>SUBTOTAL(9,E102:E102)</f>
        <v>2</v>
      </c>
    </row>
    <row r="104" spans="1:5" s="16" customFormat="1" ht="15.75" outlineLevel="2" thickBot="1">
      <c r="A104" s="15" t="s">
        <v>48</v>
      </c>
      <c r="B104" s="15" t="s">
        <v>48</v>
      </c>
      <c r="C104" s="15">
        <v>8701.42</v>
      </c>
      <c r="D104" s="15" t="s">
        <v>24</v>
      </c>
      <c r="E104" s="15">
        <v>14</v>
      </c>
    </row>
    <row r="105" spans="1:5" ht="15.75" outlineLevel="1" thickBot="1">
      <c r="A105" s="11" t="s">
        <v>57</v>
      </c>
      <c r="B105" s="10"/>
      <c r="C105" s="10">
        <f>SUBTOTAL(9,C104:C104)</f>
        <v>8701.42</v>
      </c>
      <c r="D105" s="10"/>
      <c r="E105" s="10">
        <f>SUBTOTAL(9,E104:E104)</f>
        <v>14</v>
      </c>
    </row>
    <row r="106" spans="1:5" s="16" customFormat="1" ht="15.75" outlineLevel="2" thickBot="1">
      <c r="A106" s="15" t="s">
        <v>56</v>
      </c>
      <c r="B106" s="15" t="s">
        <v>56</v>
      </c>
      <c r="C106" s="15">
        <v>409.32</v>
      </c>
      <c r="D106" s="15" t="s">
        <v>7</v>
      </c>
      <c r="E106" s="15">
        <v>0.5</v>
      </c>
    </row>
    <row r="107" spans="1:5" ht="15.75" outlineLevel="1" thickBot="1">
      <c r="A107" s="11" t="s">
        <v>55</v>
      </c>
      <c r="B107" s="10"/>
      <c r="C107" s="10">
        <f>SUBTOTAL(9,C106:C106)</f>
        <v>409.32</v>
      </c>
      <c r="D107" s="10"/>
      <c r="E107" s="10">
        <f>SUBTOTAL(9,E106:E106)</f>
        <v>0.5</v>
      </c>
    </row>
    <row r="108" spans="1:5" ht="15.75" thickBot="1">
      <c r="A108" s="11" t="s">
        <v>54</v>
      </c>
      <c r="B108" s="10"/>
      <c r="C108" s="10">
        <f>SUBTOTAL(9,C6:C106)</f>
        <v>708105.94</v>
      </c>
      <c r="D108" s="10"/>
      <c r="E108" s="10">
        <f>SUBTOTAL(9,E6:E106)</f>
        <v>420402.01000000013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2018-03-22T06:17:23Z</cp:lastPrinted>
  <dcterms:created xsi:type="dcterms:W3CDTF">2016-03-18T02:51:51Z</dcterms:created>
  <dcterms:modified xsi:type="dcterms:W3CDTF">2019-02-28T04:48:01Z</dcterms:modified>
</cp:coreProperties>
</file>