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Лист1!$A$1:$E$95</definedName>
  </definedNames>
  <calcPr calcId="124519" calcMode="manual"/>
</workbook>
</file>

<file path=xl/calcChain.xml><?xml version="1.0" encoding="utf-8"?>
<calcChain xmlns="http://schemas.openxmlformats.org/spreadsheetml/2006/main">
  <c r="C95" i="1"/>
  <c r="C94"/>
  <c r="C8"/>
  <c r="C7"/>
  <c r="C92"/>
  <c r="C93"/>
  <c r="C32"/>
  <c r="C78"/>
  <c r="C45"/>
  <c r="C75"/>
  <c r="C72"/>
  <c r="C69"/>
  <c r="C25"/>
  <c r="C21"/>
  <c r="C18"/>
  <c r="C15"/>
  <c r="C9"/>
  <c r="C13" s="1"/>
  <c r="C91"/>
  <c r="B91" l="1"/>
  <c r="B78"/>
  <c r="B75"/>
  <c r="B72"/>
  <c r="B69"/>
  <c r="B68"/>
  <c r="B67"/>
  <c r="B66"/>
  <c r="B65"/>
  <c r="B45"/>
  <c r="B21" l="1"/>
  <c r="B18"/>
  <c r="B15"/>
  <c r="B92" l="1"/>
</calcChain>
</file>

<file path=xl/sharedStrings.xml><?xml version="1.0" encoding="utf-8"?>
<sst xmlns="http://schemas.openxmlformats.org/spreadsheetml/2006/main" count="226" uniqueCount="128">
  <si>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</si>
  <si>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</si>
  <si>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</si>
  <si>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</si>
  <si>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</si>
  <si>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</si>
  <si>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</si>
  <si>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</si>
  <si>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</si>
  <si>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</si>
  <si>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</si>
  <si>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</si>
  <si>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</si>
  <si>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</si>
  <si>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</si>
  <si>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</si>
  <si>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</si>
  <si>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</si>
  <si>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</si>
  <si>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</si>
  <si>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</si>
  <si>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</si>
  <si>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</si>
  <si>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</si>
  <si>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</si>
  <si>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Чел.</t>
  </si>
  <si>
    <t>Вывоз ТКО 3,4 кв. 2017 г. коэф. 0,6;0,8;0,85;0,9;1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</si>
  <si>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</si>
  <si>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</si>
  <si>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</si>
  <si>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</si>
  <si>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</si>
  <si>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</si>
  <si>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</si>
  <si>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</si>
  <si>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</si>
  <si>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</si>
  <si>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</si>
  <si>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</si>
  <si>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</si>
  <si>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</si>
  <si>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</si>
  <si>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</si>
  <si>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Дебиторская задолженность на 31.12.2017 г.</t>
  </si>
  <si>
    <t>Подключение системы отопления</t>
  </si>
  <si>
    <t xml:space="preserve">Годовая фактическая стоимость работ (услуг)  </t>
  </si>
  <si>
    <t>Вывоз ТБО (спецавтохозяйство) 1,2 кв. 2017 г</t>
  </si>
  <si>
    <t>Вывоз крупногабаритного мусора   1,2кв 2017 г.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</si>
  <si>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</si>
  <si>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</si>
  <si>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</si>
  <si>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</si>
  <si>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</si>
  <si>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</si>
  <si>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</si>
  <si>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</si>
  <si>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</si>
  <si>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Всего расходов по дому за 2017 г.</t>
  </si>
  <si>
    <t>Всего расходов по дому с НДС за 2017 г.</t>
  </si>
  <si>
    <t>Конечное сальдо по дому на 31.12.2017 г.</t>
  </si>
  <si>
    <t xml:space="preserve">Конечное сальдо с учетом дебиторской задолженности на 31.12.2017 г. </t>
  </si>
  <si>
    <t>дом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</si>
  <si>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</si>
  <si>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</si>
  <si>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Уборка МОП 1,2 кв. 2017 коэф. 0,8</t>
  </si>
  <si>
    <t>Уборка МОП 3,4 кв. 2017 г. коэф.0,8</t>
  </si>
  <si>
    <t>Горячая вода (ОДН) 3,4 кв. к=0,8;</t>
  </si>
  <si>
    <t>Холодная вода (ОДН)  3,4 кв. 2017 г к=0,6;0,8</t>
  </si>
  <si>
    <t>Содержание ДРС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</si>
  <si>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</si>
  <si>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</si>
  <si>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Устранение свищей хомутами</t>
  </si>
  <si>
    <t>замена эл. лампочки накаливания</t>
  </si>
  <si>
    <t>Уборка придомовой территории 3,4 кв. 2017 г. коэф. 0,8</t>
  </si>
  <si>
    <t>Уборка придомовой территории 3,4 кв. 2017 г. коэф.</t>
  </si>
  <si>
    <t>Содержание ДРС 1,2 кв. 2017г. к=0,8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</si>
  <si>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</si>
  <si>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</si>
  <si>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Замена электропроводки</t>
  </si>
  <si>
    <t>1м</t>
  </si>
  <si>
    <t>навеска замка</t>
  </si>
  <si>
    <t>Закрытие и открытие стояков</t>
  </si>
  <si>
    <t>1 стояк</t>
  </si>
  <si>
    <t xml:space="preserve">Всего доходов на дому за 2017 г. </t>
  </si>
  <si>
    <t>покраска теплового узла</t>
  </si>
  <si>
    <t>Ремонт дверных полотен</t>
  </si>
  <si>
    <t>замена эл.выключателя</t>
  </si>
  <si>
    <t>Смена труб канализации д. 100</t>
  </si>
  <si>
    <t>осмотр подвала</t>
  </si>
  <si>
    <t>раз</t>
  </si>
  <si>
    <t>регулировка теплоносителя</t>
  </si>
  <si>
    <t>сброс воздуха с системы отопления</t>
  </si>
  <si>
    <t>Адрес: ул. Баргузинская, д. 17</t>
  </si>
  <si>
    <t xml:space="preserve">ИП Лоскутников С.В. </t>
  </si>
  <si>
    <t xml:space="preserve">Ткаченко В.Г. </t>
  </si>
  <si>
    <t xml:space="preserve">Лямзин А.А. </t>
  </si>
  <si>
    <t>Рассада цветов</t>
  </si>
  <si>
    <t>ремонт хоккейной коробки</t>
  </si>
  <si>
    <t>Заливка хоккейной коробки</t>
  </si>
  <si>
    <t>Краска</t>
  </si>
  <si>
    <t>кг</t>
  </si>
  <si>
    <t>Очистка катка от снега  2 раза</t>
  </si>
  <si>
    <t>заливка хоккейной коробки</t>
  </si>
  <si>
    <t>день</t>
  </si>
  <si>
    <t>Замена электропатрона (при открытой арматуре) с материалом</t>
  </si>
  <si>
    <t>Замена электропатрона (при открытой арматуре) с ма</t>
  </si>
  <si>
    <t>Ремонт чердачного люка</t>
  </si>
  <si>
    <t>Ремонт чердачного люка с установкой навесов</t>
  </si>
  <si>
    <t>замена электропроводки</t>
  </si>
  <si>
    <t>Установка поливочного крана</t>
  </si>
  <si>
    <t>ремонт фасада</t>
  </si>
  <si>
    <t>ремонт скамеек</t>
  </si>
  <si>
    <t>Ремонт вентелей д. 20-32</t>
  </si>
  <si>
    <t>Ремонт задвижек для всех диам. без снятия</t>
  </si>
  <si>
    <t>Смена труб ГВС д.25</t>
  </si>
  <si>
    <t>Установка пружины</t>
  </si>
  <si>
    <t>замена врезки в подвале на стояке ХВС</t>
  </si>
  <si>
    <t>замена розлива гвс</t>
  </si>
  <si>
    <t>розлив</t>
  </si>
  <si>
    <t>на очистку подвала с утепл.труб.отопления ул.Баргузинская,17</t>
  </si>
  <si>
    <t>на очистку подвала с утепл.труб.отопления ул.Баргу</t>
  </si>
  <si>
    <t>навеска частей водосточных труб</t>
  </si>
  <si>
    <t>осмотр кровли ж/ дома с выполнением мелкого ремонта</t>
  </si>
  <si>
    <t>осмотр кровли ж/ дома с выполнением мелкого ремонт</t>
  </si>
  <si>
    <t>пролив фановой трубы водой (очистка от льда)</t>
  </si>
  <si>
    <t>ремонт температурных швов</t>
  </si>
  <si>
    <t>смена кранов стальных шаровых Д. 100</t>
  </si>
  <si>
    <t>15.Расходы по снятию показаний с ИПУ по электроэнергии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</si>
</sst>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/>
    <xf numFmtId="0" fontId="2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43" fontId="8" fillId="0" borderId="2" xfId="2" applyFont="1" applyFill="1" applyBorder="1" applyAlignment="1">
      <alignment horizontal="center" vertical="center" wrapText="1"/>
    </xf>
    <xf numFmtId="43" fontId="9" fillId="0" borderId="2" xfId="2" applyFont="1" applyFill="1" applyBorder="1" applyAlignment="1" applyProtection="1">
      <alignment horizontal="center" vertical="center" wrapText="1"/>
    </xf>
    <xf numFmtId="43" fontId="7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/>
    </xf>
    <xf numFmtId="43" fontId="5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/>
    </xf>
    <xf numFmtId="43" fontId="2" fillId="0" borderId="2" xfId="2" applyFont="1" applyFill="1" applyBorder="1" applyAlignment="1">
      <alignment horizontal="center"/>
    </xf>
    <xf numFmtId="43" fontId="3" fillId="0" borderId="2" xfId="2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  <xf numFmtId="43" fontId="10" fillId="0" borderId="2" xfId="2" applyFont="1" applyFill="1" applyBorder="1" applyAlignment="1">
      <alignment horizontal="center" vertical="center"/>
    </xf>
    <xf numFmtId="43" fontId="5" fillId="0" borderId="2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0" fontId="5" fillId="0" borderId="3" xfId="0" applyFont="1" applyFill="1" applyBorder="1"/>
    <xf numFmtId="43" fontId="5" fillId="0" borderId="3" xfId="2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43" fontId="3" fillId="0" borderId="4" xfId="2" applyFont="1" applyFill="1" applyBorder="1" applyAlignment="1">
      <alignment horizontal="center" vertical="center"/>
    </xf>
    <xf numFmtId="43" fontId="2" fillId="0" borderId="4" xfId="2" applyFont="1" applyFill="1" applyBorder="1" applyAlignment="1">
      <alignment horizontal="center" vertical="center"/>
    </xf>
    <xf numFmtId="43" fontId="5" fillId="0" borderId="2" xfId="2" applyFont="1" applyBorder="1" applyAlignment="1">
      <alignment horizontal="center"/>
    </xf>
    <xf numFmtId="43" fontId="5" fillId="0" borderId="2" xfId="2" applyFont="1" applyBorder="1" applyAlignment="1">
      <alignment horizontal="left"/>
    </xf>
    <xf numFmtId="43" fontId="5" fillId="0" borderId="0" xfId="2" applyFont="1" applyFill="1" applyBorder="1" applyAlignment="1">
      <alignment horizontal="center"/>
    </xf>
    <xf numFmtId="43" fontId="2" fillId="0" borderId="0" xfId="2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tabSelected="1" topLeftCell="A76" workbookViewId="0">
      <selection activeCell="A91" sqref="A91"/>
    </sheetView>
  </sheetViews>
  <sheetFormatPr defaultRowHeight="15" outlineLevelRow="2"/>
  <cols>
    <col min="1" max="1" width="59.5703125" style="13" customWidth="1"/>
    <col min="2" max="2" width="15.5703125" style="14" hidden="1" customWidth="1"/>
    <col min="3" max="3" width="17.42578125" style="48" customWidth="1"/>
    <col min="4" max="4" width="9.28515625" style="48" customWidth="1"/>
    <col min="5" max="5" width="14.42578125" style="48" customWidth="1"/>
    <col min="6" max="6" width="17.28515625" style="1" customWidth="1"/>
    <col min="7" max="16384" width="9.140625" style="1"/>
  </cols>
  <sheetData>
    <row r="1" spans="1:6" ht="46.5" customHeight="1">
      <c r="A1" s="59" t="s">
        <v>9</v>
      </c>
      <c r="B1" s="59"/>
      <c r="C1" s="59"/>
      <c r="D1" s="59"/>
      <c r="E1" s="59"/>
    </row>
    <row r="2" spans="1:6" ht="17.25" customHeight="1">
      <c r="A2" s="2" t="s">
        <v>92</v>
      </c>
      <c r="B2" s="3" t="s">
        <v>8</v>
      </c>
      <c r="C2" s="61" t="s">
        <v>10</v>
      </c>
      <c r="D2" s="61"/>
      <c r="E2" s="61"/>
    </row>
    <row r="3" spans="1:6" ht="57">
      <c r="A3" s="4" t="s">
        <v>3</v>
      </c>
      <c r="B3" s="5" t="s">
        <v>0</v>
      </c>
      <c r="C3" s="31" t="s">
        <v>45</v>
      </c>
      <c r="D3" s="32" t="s">
        <v>1</v>
      </c>
      <c r="E3" s="31" t="s">
        <v>2</v>
      </c>
    </row>
    <row r="4" spans="1:6">
      <c r="A4" s="4" t="s">
        <v>11</v>
      </c>
      <c r="B4" s="5"/>
      <c r="C4" s="31">
        <v>-481441.29</v>
      </c>
      <c r="D4" s="32"/>
      <c r="E4" s="31"/>
    </row>
    <row r="5" spans="1:6" ht="18" customHeight="1">
      <c r="A5" s="4" t="s">
        <v>12</v>
      </c>
      <c r="B5" s="5"/>
      <c r="C5" s="31">
        <v>800011.64</v>
      </c>
      <c r="D5" s="32"/>
      <c r="E5" s="31"/>
    </row>
    <row r="6" spans="1:6" ht="16.5" customHeight="1">
      <c r="A6" s="4" t="s">
        <v>13</v>
      </c>
      <c r="B6" s="5"/>
      <c r="C6" s="31">
        <v>740191.18</v>
      </c>
      <c r="D6" s="32"/>
      <c r="E6" s="31"/>
    </row>
    <row r="7" spans="1:6">
      <c r="A7" s="4" t="s">
        <v>43</v>
      </c>
      <c r="B7" s="5"/>
      <c r="C7" s="31">
        <f>C6-C5</f>
        <v>-59820.459999999963</v>
      </c>
      <c r="D7" s="32"/>
      <c r="E7" s="31"/>
    </row>
    <row r="8" spans="1:6">
      <c r="A8" s="4" t="s">
        <v>14</v>
      </c>
      <c r="B8" s="5"/>
      <c r="C8" s="31">
        <f>C9+C10+C11+C12</f>
        <v>43566.33</v>
      </c>
      <c r="D8" s="32"/>
      <c r="E8" s="31"/>
    </row>
    <row r="9" spans="1:6">
      <c r="A9" s="4" t="s">
        <v>15</v>
      </c>
      <c r="B9" s="5"/>
      <c r="C9" s="31">
        <f>528.64*12+600*12</f>
        <v>13543.68</v>
      </c>
      <c r="D9" s="32"/>
      <c r="E9" s="31"/>
    </row>
    <row r="10" spans="1:6">
      <c r="A10" s="4" t="s">
        <v>93</v>
      </c>
      <c r="B10" s="5"/>
      <c r="C10" s="31">
        <v>19164.14</v>
      </c>
      <c r="D10" s="32"/>
      <c r="E10" s="31"/>
    </row>
    <row r="11" spans="1:6">
      <c r="A11" s="4" t="s">
        <v>94</v>
      </c>
      <c r="B11" s="5"/>
      <c r="C11" s="31">
        <v>9404.34</v>
      </c>
      <c r="D11" s="32"/>
      <c r="E11" s="31"/>
    </row>
    <row r="12" spans="1:6">
      <c r="A12" s="4" t="s">
        <v>95</v>
      </c>
      <c r="B12" s="5"/>
      <c r="C12" s="31">
        <v>1454.17</v>
      </c>
      <c r="D12" s="32"/>
      <c r="E12" s="31"/>
    </row>
    <row r="13" spans="1:6">
      <c r="A13" s="6" t="s">
        <v>83</v>
      </c>
      <c r="B13" s="7"/>
      <c r="C13" s="31">
        <f>C4+C5+C8</f>
        <v>362136.68000000005</v>
      </c>
      <c r="D13" s="33"/>
      <c r="E13" s="33"/>
    </row>
    <row r="14" spans="1:6">
      <c r="A14" s="60" t="s">
        <v>16</v>
      </c>
      <c r="B14" s="60"/>
      <c r="C14" s="60"/>
      <c r="D14" s="60"/>
      <c r="E14" s="60"/>
    </row>
    <row r="15" spans="1:6" ht="28.5">
      <c r="A15" s="2" t="s">
        <v>27</v>
      </c>
      <c r="B15" s="3" t="e">
        <f>#REF!</f>
        <v>#REF!</v>
      </c>
      <c r="C15" s="34">
        <f>C16+C17</f>
        <v>124936.92</v>
      </c>
      <c r="D15" s="35"/>
      <c r="E15" s="35"/>
      <c r="F15" s="8"/>
    </row>
    <row r="16" spans="1:6" s="10" customFormat="1" outlineLevel="2">
      <c r="A16" s="17" t="s">
        <v>21</v>
      </c>
      <c r="B16" s="17" t="s">
        <v>22</v>
      </c>
      <c r="C16" s="36">
        <v>60476.71</v>
      </c>
      <c r="D16" s="36" t="s">
        <v>4</v>
      </c>
      <c r="E16" s="36">
        <v>18106.8</v>
      </c>
      <c r="F16" s="9"/>
    </row>
    <row r="17" spans="1:7" s="10" customFormat="1" outlineLevel="2">
      <c r="A17" s="17" t="s">
        <v>23</v>
      </c>
      <c r="B17" s="17" t="s">
        <v>24</v>
      </c>
      <c r="C17" s="36">
        <v>64460.21</v>
      </c>
      <c r="D17" s="36" t="s">
        <v>4</v>
      </c>
      <c r="E17" s="36">
        <v>18106.8</v>
      </c>
      <c r="F17" s="9"/>
      <c r="G17" s="9"/>
    </row>
    <row r="18" spans="1:7" ht="30.75" customHeight="1">
      <c r="A18" s="2" t="s">
        <v>28</v>
      </c>
      <c r="B18" s="3" t="e">
        <f>#REF!</f>
        <v>#REF!</v>
      </c>
      <c r="C18" s="34">
        <f>C19+C20</f>
        <v>45085.93</v>
      </c>
      <c r="D18" s="35"/>
      <c r="E18" s="35"/>
    </row>
    <row r="19" spans="1:7" s="10" customFormat="1" outlineLevel="2">
      <c r="A19" s="17" t="s">
        <v>64</v>
      </c>
      <c r="B19" s="17" t="s">
        <v>64</v>
      </c>
      <c r="C19" s="36">
        <v>22633.5</v>
      </c>
      <c r="D19" s="36" t="s">
        <v>4</v>
      </c>
      <c r="E19" s="36">
        <v>18106.8</v>
      </c>
    </row>
    <row r="20" spans="1:7" s="10" customFormat="1" outlineLevel="2">
      <c r="A20" s="17" t="s">
        <v>65</v>
      </c>
      <c r="B20" s="17" t="s">
        <v>65</v>
      </c>
      <c r="C20" s="36">
        <v>22452.43</v>
      </c>
      <c r="D20" s="36" t="s">
        <v>4</v>
      </c>
      <c r="E20" s="36">
        <v>18106.8</v>
      </c>
    </row>
    <row r="21" spans="1:7" ht="28.5">
      <c r="A21" s="2" t="s">
        <v>29</v>
      </c>
      <c r="B21" s="11" t="e">
        <f>#REF!+#REF!</f>
        <v>#REF!</v>
      </c>
      <c r="C21" s="34">
        <f>C22+C23+C24</f>
        <v>76380.78</v>
      </c>
      <c r="D21" s="37"/>
      <c r="E21" s="35"/>
    </row>
    <row r="22" spans="1:7" s="10" customFormat="1" outlineLevel="2">
      <c r="A22" s="17" t="s">
        <v>46</v>
      </c>
      <c r="B22" s="17" t="s">
        <v>46</v>
      </c>
      <c r="C22" s="36">
        <v>32866.800000000003</v>
      </c>
      <c r="D22" s="36" t="s">
        <v>25</v>
      </c>
      <c r="E22" s="36">
        <v>732</v>
      </c>
    </row>
    <row r="23" spans="1:7" s="10" customFormat="1" outlineLevel="2">
      <c r="A23" s="17" t="s">
        <v>47</v>
      </c>
      <c r="B23" s="17" t="s">
        <v>47</v>
      </c>
      <c r="C23" s="36">
        <v>5050.8</v>
      </c>
      <c r="D23" s="36" t="s">
        <v>25</v>
      </c>
      <c r="E23" s="36">
        <v>732</v>
      </c>
    </row>
    <row r="24" spans="1:7" s="10" customFormat="1" outlineLevel="2">
      <c r="A24" s="17" t="s">
        <v>26</v>
      </c>
      <c r="B24" s="17" t="s">
        <v>26</v>
      </c>
      <c r="C24" s="36">
        <v>38463.18</v>
      </c>
      <c r="D24" s="36" t="s">
        <v>25</v>
      </c>
      <c r="E24" s="36">
        <v>714</v>
      </c>
    </row>
    <row r="25" spans="1:7" ht="42.75">
      <c r="A25" s="2" t="s">
        <v>30</v>
      </c>
      <c r="B25" s="3"/>
      <c r="C25" s="34">
        <f>C26+C27+C28+C29+C30+C31</f>
        <v>16091.380000000001</v>
      </c>
      <c r="D25" s="35"/>
      <c r="E25" s="35"/>
    </row>
    <row r="26" spans="1:7" s="10" customFormat="1" outlineLevel="2">
      <c r="A26" s="17" t="s">
        <v>66</v>
      </c>
      <c r="B26" s="17" t="s">
        <v>66</v>
      </c>
      <c r="C26" s="36">
        <v>1448.54</v>
      </c>
      <c r="D26" s="36" t="s">
        <v>4</v>
      </c>
      <c r="E26" s="36">
        <v>18106.8</v>
      </c>
    </row>
    <row r="27" spans="1:7" s="10" customFormat="1" outlineLevel="2">
      <c r="A27" s="17" t="s">
        <v>31</v>
      </c>
      <c r="B27" s="17" t="s">
        <v>32</v>
      </c>
      <c r="C27" s="36">
        <v>1249.93</v>
      </c>
      <c r="D27" s="36" t="s">
        <v>4</v>
      </c>
      <c r="E27" s="36">
        <v>25.431000000000001</v>
      </c>
    </row>
    <row r="28" spans="1:7" s="10" customFormat="1" outlineLevel="2">
      <c r="A28" s="17" t="s">
        <v>67</v>
      </c>
      <c r="B28" s="17" t="s">
        <v>67</v>
      </c>
      <c r="C28" s="36">
        <v>1376.12</v>
      </c>
      <c r="D28" s="36" t="s">
        <v>4</v>
      </c>
      <c r="E28" s="36">
        <v>18106.8</v>
      </c>
    </row>
    <row r="29" spans="1:7" s="10" customFormat="1" outlineLevel="2">
      <c r="A29" s="17" t="s">
        <v>17</v>
      </c>
      <c r="B29" s="17" t="s">
        <v>18</v>
      </c>
      <c r="C29" s="36">
        <v>1343.47</v>
      </c>
      <c r="D29" s="36" t="s">
        <v>4</v>
      </c>
      <c r="E29" s="36">
        <v>64.25</v>
      </c>
    </row>
    <row r="30" spans="1:7" s="10" customFormat="1" outlineLevel="2">
      <c r="A30" s="17" t="s">
        <v>33</v>
      </c>
      <c r="B30" s="17" t="s">
        <v>34</v>
      </c>
      <c r="C30" s="36">
        <v>2534.9499999999998</v>
      </c>
      <c r="D30" s="36" t="s">
        <v>4</v>
      </c>
      <c r="E30" s="36">
        <v>18106.8</v>
      </c>
    </row>
    <row r="31" spans="1:7" s="10" customFormat="1" ht="15.75" customHeight="1" outlineLevel="2">
      <c r="A31" s="17" t="s">
        <v>19</v>
      </c>
      <c r="B31" s="17" t="s">
        <v>20</v>
      </c>
      <c r="C31" s="36">
        <v>8138.37</v>
      </c>
      <c r="D31" s="36" t="s">
        <v>4</v>
      </c>
      <c r="E31" s="36">
        <v>2436.6379999999999</v>
      </c>
    </row>
    <row r="32" spans="1:7" ht="42.75" outlineLevel="1">
      <c r="A32" s="2" t="s">
        <v>38</v>
      </c>
      <c r="B32" s="12"/>
      <c r="C32" s="38">
        <f>C33+C34+C35+C36+C37+C38+C39+C40+C41+C42+C43+C44</f>
        <v>17238.79</v>
      </c>
      <c r="D32" s="39"/>
      <c r="E32" s="39"/>
      <c r="F32" s="8"/>
      <c r="G32" s="8"/>
    </row>
    <row r="33" spans="1:7" outlineLevel="1">
      <c r="A33" s="17" t="s">
        <v>76</v>
      </c>
      <c r="B33" s="17" t="s">
        <v>77</v>
      </c>
      <c r="C33" s="36">
        <v>215.6</v>
      </c>
      <c r="D33" s="36" t="s">
        <v>5</v>
      </c>
      <c r="E33" s="36">
        <v>1</v>
      </c>
      <c r="F33" s="8"/>
      <c r="G33" s="8"/>
    </row>
    <row r="34" spans="1:7" outlineLevel="1">
      <c r="A34" s="17" t="s">
        <v>104</v>
      </c>
      <c r="B34" s="17" t="s">
        <v>105</v>
      </c>
      <c r="C34" s="36">
        <v>882.16</v>
      </c>
      <c r="D34" s="36" t="s">
        <v>5</v>
      </c>
      <c r="E34" s="36">
        <v>4</v>
      </c>
      <c r="F34" s="8"/>
      <c r="G34" s="8"/>
    </row>
    <row r="35" spans="1:7" outlineLevel="1">
      <c r="A35" s="17" t="s">
        <v>78</v>
      </c>
      <c r="B35" s="17" t="s">
        <v>78</v>
      </c>
      <c r="C35" s="36">
        <v>179.03</v>
      </c>
      <c r="D35" s="36" t="s">
        <v>6</v>
      </c>
      <c r="E35" s="36">
        <v>1</v>
      </c>
      <c r="F35" s="8"/>
      <c r="G35" s="8"/>
    </row>
    <row r="36" spans="1:7" outlineLevel="1">
      <c r="A36" s="17" t="s">
        <v>85</v>
      </c>
      <c r="B36" s="17" t="s">
        <v>85</v>
      </c>
      <c r="C36" s="36">
        <v>520.01</v>
      </c>
      <c r="D36" s="36" t="s">
        <v>5</v>
      </c>
      <c r="E36" s="36">
        <v>1</v>
      </c>
      <c r="F36" s="8"/>
      <c r="G36" s="8"/>
    </row>
    <row r="37" spans="1:7" outlineLevel="1">
      <c r="A37" s="17" t="s">
        <v>106</v>
      </c>
      <c r="B37" s="17" t="s">
        <v>106</v>
      </c>
      <c r="C37" s="36">
        <v>1105.32</v>
      </c>
      <c r="D37" s="36" t="s">
        <v>5</v>
      </c>
      <c r="E37" s="36">
        <v>1</v>
      </c>
      <c r="F37" s="8"/>
      <c r="G37" s="8"/>
    </row>
    <row r="38" spans="1:7" outlineLevel="1">
      <c r="A38" s="17" t="s">
        <v>107</v>
      </c>
      <c r="B38" s="17" t="s">
        <v>107</v>
      </c>
      <c r="C38" s="36">
        <v>429.48</v>
      </c>
      <c r="D38" s="36" t="s">
        <v>5</v>
      </c>
      <c r="E38" s="36">
        <v>2</v>
      </c>
      <c r="F38" s="8"/>
      <c r="G38" s="8"/>
    </row>
    <row r="39" spans="1:7" outlineLevel="1">
      <c r="A39" s="17" t="s">
        <v>72</v>
      </c>
      <c r="B39" s="17" t="s">
        <v>72</v>
      </c>
      <c r="C39" s="36">
        <v>1043.1600000000001</v>
      </c>
      <c r="D39" s="36" t="s">
        <v>5</v>
      </c>
      <c r="E39" s="36">
        <v>12</v>
      </c>
      <c r="F39" s="8"/>
      <c r="G39" s="8"/>
    </row>
    <row r="40" spans="1:7" outlineLevel="1">
      <c r="A40" s="17" t="s">
        <v>86</v>
      </c>
      <c r="B40" s="17" t="s">
        <v>86</v>
      </c>
      <c r="C40" s="36">
        <v>715.36</v>
      </c>
      <c r="D40" s="36" t="s">
        <v>5</v>
      </c>
      <c r="E40" s="36">
        <v>4</v>
      </c>
      <c r="F40" s="8"/>
      <c r="G40" s="8"/>
    </row>
    <row r="41" spans="1:7" outlineLevel="1">
      <c r="A41" s="17" t="s">
        <v>108</v>
      </c>
      <c r="B41" s="17" t="s">
        <v>108</v>
      </c>
      <c r="C41" s="36">
        <v>75.709999999999994</v>
      </c>
      <c r="D41" s="36" t="s">
        <v>79</v>
      </c>
      <c r="E41" s="36">
        <v>0.5</v>
      </c>
      <c r="F41" s="8"/>
      <c r="G41" s="8"/>
    </row>
    <row r="42" spans="1:7" outlineLevel="1">
      <c r="A42" s="49" t="s">
        <v>80</v>
      </c>
      <c r="B42" s="49" t="s">
        <v>80</v>
      </c>
      <c r="C42" s="50">
        <v>10324.27</v>
      </c>
      <c r="D42" s="50" t="s">
        <v>5</v>
      </c>
      <c r="E42" s="50">
        <v>17</v>
      </c>
      <c r="F42" s="8"/>
      <c r="G42" s="8"/>
    </row>
    <row r="43" spans="1:7" s="58" customFormat="1" outlineLevel="1">
      <c r="A43" s="56" t="s">
        <v>115</v>
      </c>
      <c r="B43" s="55" t="s">
        <v>115</v>
      </c>
      <c r="C43" s="55">
        <v>420.6</v>
      </c>
      <c r="D43" s="55" t="s">
        <v>5</v>
      </c>
      <c r="E43" s="55">
        <v>1</v>
      </c>
      <c r="F43" s="57"/>
    </row>
    <row r="44" spans="1:7" s="58" customFormat="1" outlineLevel="1">
      <c r="A44" s="56" t="s">
        <v>84</v>
      </c>
      <c r="B44" s="55" t="s">
        <v>84</v>
      </c>
      <c r="C44" s="55">
        <v>1328.09</v>
      </c>
      <c r="D44" s="55" t="s">
        <v>5</v>
      </c>
      <c r="E44" s="55">
        <v>1</v>
      </c>
      <c r="F44" s="57"/>
    </row>
    <row r="45" spans="1:7" s="10" customFormat="1" ht="57" outlineLevel="2">
      <c r="A45" s="51" t="s">
        <v>39</v>
      </c>
      <c r="B45" s="52" t="e">
        <f>SUM(#REF!)</f>
        <v>#REF!</v>
      </c>
      <c r="C45" s="53">
        <f>C46+C47+C48+C49+C50+C51+C52+C53+C54+C55+C56+C57+C58+C59+C60+C61+C62+C63+C64</f>
        <v>224899.24</v>
      </c>
      <c r="D45" s="54"/>
      <c r="E45" s="54"/>
    </row>
    <row r="46" spans="1:7" s="10" customFormat="1" outlineLevel="2">
      <c r="A46" s="17" t="s">
        <v>62</v>
      </c>
      <c r="B46" s="17" t="s">
        <v>63</v>
      </c>
      <c r="C46" s="36">
        <v>381.22</v>
      </c>
      <c r="D46" s="36" t="s">
        <v>61</v>
      </c>
      <c r="E46" s="36">
        <v>1</v>
      </c>
    </row>
    <row r="47" spans="1:7" s="10" customFormat="1" outlineLevel="2">
      <c r="A47" s="17" t="s">
        <v>81</v>
      </c>
      <c r="B47" s="17" t="s">
        <v>81</v>
      </c>
      <c r="C47" s="36">
        <v>4856.16</v>
      </c>
      <c r="D47" s="36" t="s">
        <v>82</v>
      </c>
      <c r="E47" s="36">
        <v>6</v>
      </c>
    </row>
    <row r="48" spans="1:7" s="10" customFormat="1" outlineLevel="2">
      <c r="A48" s="17" t="s">
        <v>44</v>
      </c>
      <c r="B48" s="17" t="s">
        <v>44</v>
      </c>
      <c r="C48" s="36">
        <v>289.19</v>
      </c>
      <c r="D48" s="36" t="s">
        <v>5</v>
      </c>
      <c r="E48" s="36">
        <v>1</v>
      </c>
    </row>
    <row r="49" spans="1:5" s="10" customFormat="1" outlineLevel="2">
      <c r="A49" s="17" t="s">
        <v>112</v>
      </c>
      <c r="B49" s="17" t="s">
        <v>112</v>
      </c>
      <c r="C49" s="36">
        <v>767.26</v>
      </c>
      <c r="D49" s="36" t="s">
        <v>5</v>
      </c>
      <c r="E49" s="36">
        <v>2</v>
      </c>
    </row>
    <row r="50" spans="1:5" s="10" customFormat="1" outlineLevel="2">
      <c r="A50" s="17" t="s">
        <v>113</v>
      </c>
      <c r="B50" s="17" t="s">
        <v>113</v>
      </c>
      <c r="C50" s="36">
        <v>2010.74</v>
      </c>
      <c r="D50" s="36" t="s">
        <v>5</v>
      </c>
      <c r="E50" s="36">
        <v>1</v>
      </c>
    </row>
    <row r="51" spans="1:5" s="10" customFormat="1" outlineLevel="2">
      <c r="A51" s="17" t="s">
        <v>114</v>
      </c>
      <c r="B51" s="17" t="s">
        <v>114</v>
      </c>
      <c r="C51" s="36">
        <v>9395.0400000000009</v>
      </c>
      <c r="D51" s="36" t="s">
        <v>6</v>
      </c>
      <c r="E51" s="36">
        <v>8</v>
      </c>
    </row>
    <row r="52" spans="1:5" s="10" customFormat="1" outlineLevel="2">
      <c r="A52" s="17" t="s">
        <v>87</v>
      </c>
      <c r="B52" s="17" t="s">
        <v>87</v>
      </c>
      <c r="C52" s="36">
        <v>219.33</v>
      </c>
      <c r="D52" s="36" t="s">
        <v>6</v>
      </c>
      <c r="E52" s="36">
        <v>0.2</v>
      </c>
    </row>
    <row r="53" spans="1:5" s="10" customFormat="1" outlineLevel="2">
      <c r="A53" s="17" t="s">
        <v>71</v>
      </c>
      <c r="B53" s="17" t="s">
        <v>71</v>
      </c>
      <c r="C53" s="36">
        <v>359.2</v>
      </c>
      <c r="D53" s="36" t="s">
        <v>5</v>
      </c>
      <c r="E53" s="36">
        <v>2</v>
      </c>
    </row>
    <row r="54" spans="1:5" s="10" customFormat="1" outlineLevel="2">
      <c r="A54" s="17" t="s">
        <v>116</v>
      </c>
      <c r="B54" s="17" t="s">
        <v>116</v>
      </c>
      <c r="C54" s="36">
        <v>2002.49</v>
      </c>
      <c r="D54" s="36" t="s">
        <v>5</v>
      </c>
      <c r="E54" s="36">
        <v>1</v>
      </c>
    </row>
    <row r="55" spans="1:5" s="10" customFormat="1" outlineLevel="2">
      <c r="A55" s="17" t="s">
        <v>117</v>
      </c>
      <c r="B55" s="17" t="s">
        <v>117</v>
      </c>
      <c r="C55" s="36">
        <v>115174</v>
      </c>
      <c r="D55" s="36" t="s">
        <v>118</v>
      </c>
      <c r="E55" s="36">
        <v>1</v>
      </c>
    </row>
    <row r="56" spans="1:5" s="10" customFormat="1" outlineLevel="2">
      <c r="A56" s="17" t="s">
        <v>119</v>
      </c>
      <c r="B56" s="17" t="s">
        <v>120</v>
      </c>
      <c r="C56" s="36">
        <v>50854.31</v>
      </c>
      <c r="D56" s="36" t="s">
        <v>5</v>
      </c>
      <c r="E56" s="36">
        <v>1</v>
      </c>
    </row>
    <row r="57" spans="1:5" s="10" customFormat="1" outlineLevel="2">
      <c r="A57" s="17" t="s">
        <v>121</v>
      </c>
      <c r="B57" s="17" t="s">
        <v>121</v>
      </c>
      <c r="C57" s="36">
        <v>8747.7800000000007</v>
      </c>
      <c r="D57" s="36" t="s">
        <v>79</v>
      </c>
      <c r="E57" s="36">
        <v>7.2</v>
      </c>
    </row>
    <row r="58" spans="1:5" s="10" customFormat="1" outlineLevel="2">
      <c r="A58" s="17" t="s">
        <v>122</v>
      </c>
      <c r="B58" s="17" t="s">
        <v>123</v>
      </c>
      <c r="C58" s="36">
        <v>887.24</v>
      </c>
      <c r="D58" s="36" t="s">
        <v>61</v>
      </c>
      <c r="E58" s="36">
        <v>1</v>
      </c>
    </row>
    <row r="59" spans="1:5" s="10" customFormat="1" outlineLevel="2">
      <c r="A59" s="17" t="s">
        <v>88</v>
      </c>
      <c r="B59" s="17" t="s">
        <v>88</v>
      </c>
      <c r="C59" s="36">
        <v>1080.56</v>
      </c>
      <c r="D59" s="36" t="s">
        <v>89</v>
      </c>
      <c r="E59" s="36">
        <v>4</v>
      </c>
    </row>
    <row r="60" spans="1:5" s="10" customFormat="1" outlineLevel="2">
      <c r="A60" s="17" t="s">
        <v>124</v>
      </c>
      <c r="B60" s="17" t="s">
        <v>124</v>
      </c>
      <c r="C60" s="36">
        <v>297.69</v>
      </c>
      <c r="D60" s="36" t="s">
        <v>5</v>
      </c>
      <c r="E60" s="36">
        <v>1</v>
      </c>
    </row>
    <row r="61" spans="1:5" s="10" customFormat="1" outlineLevel="2">
      <c r="A61" s="17" t="s">
        <v>90</v>
      </c>
      <c r="B61" s="17" t="s">
        <v>90</v>
      </c>
      <c r="C61" s="36">
        <v>432.54</v>
      </c>
      <c r="D61" s="36" t="s">
        <v>61</v>
      </c>
      <c r="E61" s="36">
        <v>1</v>
      </c>
    </row>
    <row r="62" spans="1:5" s="10" customFormat="1" outlineLevel="2">
      <c r="A62" s="17" t="s">
        <v>125</v>
      </c>
      <c r="B62" s="17" t="s">
        <v>125</v>
      </c>
      <c r="C62" s="36">
        <v>2506.3200000000002</v>
      </c>
      <c r="D62" s="36" t="s">
        <v>6</v>
      </c>
      <c r="E62" s="36">
        <v>18</v>
      </c>
    </row>
    <row r="63" spans="1:5" s="10" customFormat="1" outlineLevel="2">
      <c r="A63" s="17" t="s">
        <v>91</v>
      </c>
      <c r="B63" s="17" t="s">
        <v>91</v>
      </c>
      <c r="C63" s="36">
        <v>4350.71</v>
      </c>
      <c r="D63" s="36" t="s">
        <v>82</v>
      </c>
      <c r="E63" s="36">
        <v>7</v>
      </c>
    </row>
    <row r="64" spans="1:5" s="10" customFormat="1" outlineLevel="2">
      <c r="A64" s="17" t="s">
        <v>126</v>
      </c>
      <c r="B64" s="17" t="s">
        <v>126</v>
      </c>
      <c r="C64" s="36">
        <v>20287.46</v>
      </c>
      <c r="D64" s="36" t="s">
        <v>5</v>
      </c>
      <c r="E64" s="36">
        <v>2</v>
      </c>
    </row>
    <row r="65" spans="1:6" s="10" customFormat="1" ht="28.5" outlineLevel="2">
      <c r="A65" s="2" t="s">
        <v>48</v>
      </c>
      <c r="B65" s="18" t="e">
        <f>#REF!+#REF!</f>
        <v>#REF!</v>
      </c>
      <c r="C65" s="40">
        <v>0</v>
      </c>
      <c r="D65" s="41"/>
      <c r="E65" s="41"/>
    </row>
    <row r="66" spans="1:6" s="10" customFormat="1" ht="28.5" outlineLevel="2">
      <c r="A66" s="2" t="s">
        <v>49</v>
      </c>
      <c r="B66" s="18" t="e">
        <f>SUM(#REF!)</f>
        <v>#REF!</v>
      </c>
      <c r="C66" s="40">
        <v>0</v>
      </c>
      <c r="D66" s="41"/>
      <c r="E66" s="41"/>
    </row>
    <row r="67" spans="1:6" s="10" customFormat="1" ht="28.5" outlineLevel="2">
      <c r="A67" s="2" t="s">
        <v>50</v>
      </c>
      <c r="B67" s="18" t="e">
        <f>#REF!</f>
        <v>#REF!</v>
      </c>
      <c r="C67" s="40">
        <v>0</v>
      </c>
      <c r="D67" s="41"/>
      <c r="E67" s="41"/>
    </row>
    <row r="68" spans="1:6" s="10" customFormat="1" ht="28.5" outlineLevel="2">
      <c r="A68" s="2" t="s">
        <v>51</v>
      </c>
      <c r="B68" s="18" t="e">
        <f>#REF!+#REF!</f>
        <v>#REF!</v>
      </c>
      <c r="C68" s="40">
        <v>0</v>
      </c>
      <c r="D68" s="41"/>
      <c r="E68" s="41"/>
    </row>
    <row r="69" spans="1:6" s="10" customFormat="1" ht="28.5" outlineLevel="2">
      <c r="A69" s="2" t="s">
        <v>52</v>
      </c>
      <c r="B69" s="18" t="str">
        <f>B70</f>
        <v>ТО газового оборудования к=0,6;0,8;0,85;0,9;1(1,2</v>
      </c>
      <c r="C69" s="40">
        <f>C70+C71</f>
        <v>6518.45</v>
      </c>
      <c r="D69" s="41"/>
      <c r="E69" s="41"/>
    </row>
    <row r="70" spans="1:6" s="10" customFormat="1" outlineLevel="2">
      <c r="A70" s="17" t="s">
        <v>55</v>
      </c>
      <c r="B70" s="17" t="s">
        <v>56</v>
      </c>
      <c r="C70" s="36">
        <v>3078.16</v>
      </c>
      <c r="D70" s="36" t="s">
        <v>4</v>
      </c>
      <c r="E70" s="36">
        <v>18106.8</v>
      </c>
    </row>
    <row r="71" spans="1:6" s="10" customFormat="1" outlineLevel="2">
      <c r="A71" s="17" t="s">
        <v>53</v>
      </c>
      <c r="B71" s="17" t="s">
        <v>54</v>
      </c>
      <c r="C71" s="36">
        <v>3440.29</v>
      </c>
      <c r="D71" s="36" t="s">
        <v>4</v>
      </c>
      <c r="E71" s="36">
        <v>18106.8</v>
      </c>
    </row>
    <row r="72" spans="1:6" s="10" customFormat="1" ht="28.5" outlineLevel="2">
      <c r="A72" s="2" t="s">
        <v>40</v>
      </c>
      <c r="B72" s="18" t="e">
        <f>B74+#REF!</f>
        <v>#VALUE!</v>
      </c>
      <c r="C72" s="40">
        <f>C73+C74</f>
        <v>18342.190000000002</v>
      </c>
      <c r="D72" s="41"/>
      <c r="E72" s="41"/>
    </row>
    <row r="73" spans="1:6" s="10" customFormat="1" outlineLevel="2">
      <c r="A73" s="17" t="s">
        <v>75</v>
      </c>
      <c r="B73" s="17" t="s">
        <v>75</v>
      </c>
      <c r="C73" s="36">
        <v>9777.67</v>
      </c>
      <c r="D73" s="36" t="s">
        <v>4</v>
      </c>
      <c r="E73" s="36">
        <v>18106.8</v>
      </c>
    </row>
    <row r="74" spans="1:6" s="10" customFormat="1" outlineLevel="2">
      <c r="A74" s="17" t="s">
        <v>68</v>
      </c>
      <c r="B74" s="17" t="s">
        <v>68</v>
      </c>
      <c r="C74" s="36">
        <v>8564.52</v>
      </c>
      <c r="D74" s="36" t="s">
        <v>4</v>
      </c>
      <c r="E74" s="36">
        <v>18106.8</v>
      </c>
    </row>
    <row r="75" spans="1:6" s="10" customFormat="1" ht="42.75" outlineLevel="2">
      <c r="A75" s="2" t="s">
        <v>41</v>
      </c>
      <c r="B75" s="18" t="e">
        <f>#REF!</f>
        <v>#REF!</v>
      </c>
      <c r="C75" s="40">
        <f>C76+C77</f>
        <v>3669.26</v>
      </c>
      <c r="D75" s="41"/>
      <c r="E75" s="41"/>
    </row>
    <row r="76" spans="1:6" s="10" customFormat="1" outlineLevel="2">
      <c r="A76" s="17" t="s">
        <v>35</v>
      </c>
      <c r="B76" s="17" t="s">
        <v>35</v>
      </c>
      <c r="C76" s="36">
        <v>2494.08</v>
      </c>
      <c r="D76" s="36" t="s">
        <v>4</v>
      </c>
      <c r="E76" s="36">
        <v>1732</v>
      </c>
    </row>
    <row r="77" spans="1:6">
      <c r="A77" s="17" t="s">
        <v>35</v>
      </c>
      <c r="B77" s="17" t="s">
        <v>35</v>
      </c>
      <c r="C77" s="36">
        <v>1175.18</v>
      </c>
      <c r="D77" s="36" t="s">
        <v>4</v>
      </c>
      <c r="E77" s="36">
        <v>816.1</v>
      </c>
      <c r="F77" s="30"/>
    </row>
    <row r="78" spans="1:6" s="10" customFormat="1" ht="57" outlineLevel="2">
      <c r="A78" s="2" t="s">
        <v>42</v>
      </c>
      <c r="B78" s="18" t="e">
        <f>SUM(#REF!)</f>
        <v>#REF!</v>
      </c>
      <c r="C78" s="40">
        <f>C79+C80+C81+C82+C83+C84+C85+C86+C87+C88+C89+C90</f>
        <v>119216.31</v>
      </c>
      <c r="D78" s="41"/>
      <c r="E78" s="41"/>
    </row>
    <row r="79" spans="1:6">
      <c r="A79" s="17" t="s">
        <v>69</v>
      </c>
      <c r="B79" s="17" t="s">
        <v>70</v>
      </c>
      <c r="C79" s="36">
        <v>51061.2</v>
      </c>
      <c r="D79" s="36" t="s">
        <v>4</v>
      </c>
      <c r="E79" s="36">
        <v>18106.8</v>
      </c>
    </row>
    <row r="80" spans="1:6">
      <c r="A80" s="17" t="s">
        <v>73</v>
      </c>
      <c r="B80" s="17" t="s">
        <v>74</v>
      </c>
      <c r="C80" s="36">
        <v>51061.18</v>
      </c>
      <c r="D80" s="36" t="s">
        <v>4</v>
      </c>
      <c r="E80" s="36">
        <v>18106.8</v>
      </c>
    </row>
    <row r="81" spans="1:5" ht="16.5" customHeight="1">
      <c r="A81" s="17" t="s">
        <v>36</v>
      </c>
      <c r="B81" s="17" t="s">
        <v>37</v>
      </c>
      <c r="C81" s="36">
        <v>615.63</v>
      </c>
      <c r="D81" s="36" t="s">
        <v>4</v>
      </c>
      <c r="E81" s="36">
        <v>36213.599999999999</v>
      </c>
    </row>
    <row r="82" spans="1:5" s="10" customFormat="1" outlineLevel="2">
      <c r="A82" s="17" t="s">
        <v>96</v>
      </c>
      <c r="B82" s="17" t="s">
        <v>96</v>
      </c>
      <c r="C82" s="36">
        <v>1200</v>
      </c>
      <c r="D82" s="36" t="s">
        <v>5</v>
      </c>
      <c r="E82" s="36">
        <v>30</v>
      </c>
    </row>
    <row r="83" spans="1:5" s="10" customFormat="1" outlineLevel="2">
      <c r="A83" s="17" t="s">
        <v>98</v>
      </c>
      <c r="B83" s="17" t="s">
        <v>98</v>
      </c>
      <c r="C83" s="36">
        <v>1809.75</v>
      </c>
      <c r="D83" s="36" t="s">
        <v>4</v>
      </c>
      <c r="E83" s="36">
        <v>95</v>
      </c>
    </row>
    <row r="84" spans="1:5" s="10" customFormat="1" outlineLevel="2">
      <c r="A84" s="17" t="s">
        <v>99</v>
      </c>
      <c r="B84" s="17" t="s">
        <v>99</v>
      </c>
      <c r="C84" s="36">
        <v>1360</v>
      </c>
      <c r="D84" s="36" t="s">
        <v>100</v>
      </c>
      <c r="E84" s="36">
        <v>13.6</v>
      </c>
    </row>
    <row r="85" spans="1:5" s="10" customFormat="1" outlineLevel="2">
      <c r="A85" s="17" t="s">
        <v>101</v>
      </c>
      <c r="B85" s="17" t="s">
        <v>101</v>
      </c>
      <c r="C85" s="36">
        <v>1120</v>
      </c>
      <c r="D85" s="36" t="s">
        <v>4</v>
      </c>
      <c r="E85" s="36">
        <v>200</v>
      </c>
    </row>
    <row r="86" spans="1:5" s="10" customFormat="1" outlineLevel="2">
      <c r="A86" s="17" t="s">
        <v>102</v>
      </c>
      <c r="B86" s="17" t="s">
        <v>102</v>
      </c>
      <c r="C86" s="36">
        <v>399.9</v>
      </c>
      <c r="D86" s="36" t="s">
        <v>103</v>
      </c>
      <c r="E86" s="36">
        <v>0.2</v>
      </c>
    </row>
    <row r="87" spans="1:5" s="10" customFormat="1" outlineLevel="2">
      <c r="A87" s="17" t="s">
        <v>97</v>
      </c>
      <c r="B87" s="17" t="s">
        <v>97</v>
      </c>
      <c r="C87" s="36">
        <v>301.75</v>
      </c>
      <c r="D87" s="36" t="s">
        <v>4</v>
      </c>
      <c r="E87" s="36">
        <v>1</v>
      </c>
    </row>
    <row r="88" spans="1:5" s="10" customFormat="1" outlineLevel="2">
      <c r="A88" s="12" t="s">
        <v>109</v>
      </c>
      <c r="B88" s="12" t="s">
        <v>109</v>
      </c>
      <c r="C88" s="39">
        <v>1409.93</v>
      </c>
      <c r="D88" s="39" t="s">
        <v>5</v>
      </c>
      <c r="E88" s="39">
        <v>1</v>
      </c>
    </row>
    <row r="89" spans="1:5" s="10" customFormat="1" outlineLevel="2">
      <c r="A89" s="17" t="s">
        <v>110</v>
      </c>
      <c r="B89" s="17" t="s">
        <v>110</v>
      </c>
      <c r="C89" s="36">
        <v>8463</v>
      </c>
      <c r="D89" s="36" t="s">
        <v>61</v>
      </c>
      <c r="E89" s="36">
        <v>1</v>
      </c>
    </row>
    <row r="90" spans="1:5" s="10" customFormat="1" outlineLevel="2">
      <c r="A90" s="17" t="s">
        <v>111</v>
      </c>
      <c r="B90" s="17" t="s">
        <v>111</v>
      </c>
      <c r="C90" s="36">
        <v>413.97</v>
      </c>
      <c r="D90" s="36" t="s">
        <v>5</v>
      </c>
      <c r="E90" s="36">
        <v>1</v>
      </c>
    </row>
    <row r="91" spans="1:5" s="10" customFormat="1" ht="45" outlineLevel="2">
      <c r="A91" s="28" t="s">
        <v>127</v>
      </c>
      <c r="B91" s="29">
        <f>C91/1.18</f>
        <v>3864.406779661017</v>
      </c>
      <c r="C91" s="42">
        <f>E91*5*12</f>
        <v>4560</v>
      </c>
      <c r="D91" s="37" t="s">
        <v>7</v>
      </c>
      <c r="E91" s="43">
        <v>76</v>
      </c>
    </row>
    <row r="92" spans="1:5" s="10" customFormat="1" outlineLevel="2">
      <c r="A92" s="19" t="s">
        <v>57</v>
      </c>
      <c r="B92" s="20" t="e">
        <f>B15+B18+B21+#REF!+B45+B65+B66+B67+B68+B69+B72+B75+B78+#REF!</f>
        <v>#REF!</v>
      </c>
      <c r="C92" s="40">
        <f>C15++C18+C21+C25+C32+C45+C65+C66+C68+C69+C72+C75+C78+C91</f>
        <v>656939.25</v>
      </c>
      <c r="D92" s="41"/>
      <c r="E92" s="41"/>
    </row>
    <row r="93" spans="1:5" s="10" customFormat="1" outlineLevel="2">
      <c r="A93" s="19" t="s">
        <v>58</v>
      </c>
      <c r="B93" s="21"/>
      <c r="C93" s="40">
        <f>C92*1.18</f>
        <v>775188.31499999994</v>
      </c>
      <c r="D93" s="41"/>
      <c r="E93" s="41"/>
    </row>
    <row r="94" spans="1:5" s="10" customFormat="1" outlineLevel="2">
      <c r="A94" s="19" t="s">
        <v>59</v>
      </c>
      <c r="B94" s="21"/>
      <c r="C94" s="40">
        <f>C4+C5+C8-C93</f>
        <v>-413051.63499999989</v>
      </c>
      <c r="D94" s="41"/>
      <c r="E94" s="41"/>
    </row>
    <row r="95" spans="1:5" s="10" customFormat="1" ht="28.5" outlineLevel="2">
      <c r="A95" s="2" t="s">
        <v>60</v>
      </c>
      <c r="B95" s="18"/>
      <c r="C95" s="40">
        <f>C94+C7</f>
        <v>-472872.09499999986</v>
      </c>
      <c r="D95" s="41"/>
      <c r="E95" s="41"/>
    </row>
    <row r="96" spans="1:5" s="10" customFormat="1" outlineLevel="2">
      <c r="A96" s="22"/>
      <c r="B96" s="23"/>
      <c r="C96" s="44"/>
      <c r="D96" s="44"/>
      <c r="E96" s="44"/>
    </row>
    <row r="97" spans="1:6" s="10" customFormat="1" outlineLevel="2">
      <c r="A97" s="22"/>
      <c r="B97" s="23"/>
      <c r="C97" s="44"/>
      <c r="D97" s="44"/>
      <c r="E97" s="44"/>
    </row>
    <row r="98" spans="1:6">
      <c r="A98" s="15"/>
      <c r="B98" s="16"/>
      <c r="C98" s="45"/>
      <c r="D98" s="46"/>
      <c r="E98" s="46"/>
    </row>
    <row r="99" spans="1:6">
      <c r="A99" s="24"/>
      <c r="B99" s="25"/>
      <c r="C99" s="47"/>
      <c r="D99" s="47"/>
      <c r="E99" s="47"/>
    </row>
    <row r="100" spans="1:6" s="10" customFormat="1" outlineLevel="2">
      <c r="A100" s="22"/>
      <c r="B100" s="23"/>
      <c r="C100" s="44"/>
      <c r="D100" s="44"/>
      <c r="E100" s="44"/>
    </row>
    <row r="101" spans="1:6">
      <c r="A101" s="15"/>
      <c r="B101" s="26"/>
      <c r="C101" s="45"/>
      <c r="D101" s="46"/>
      <c r="E101" s="46"/>
      <c r="F101" s="8"/>
    </row>
    <row r="102" spans="1:6" ht="16.5" customHeight="1">
      <c r="A102" s="15"/>
      <c r="B102" s="27"/>
      <c r="C102" s="45"/>
      <c r="D102" s="46"/>
      <c r="E102" s="46"/>
    </row>
    <row r="103" spans="1:6">
      <c r="A103" s="15"/>
      <c r="B103" s="27"/>
      <c r="C103" s="45"/>
      <c r="D103" s="46"/>
      <c r="E103" s="46"/>
    </row>
    <row r="104" spans="1:6">
      <c r="A104" s="15"/>
      <c r="B104" s="27"/>
      <c r="C104" s="45"/>
      <c r="D104" s="45"/>
      <c r="E104" s="46"/>
    </row>
  </sheetData>
  <mergeCells count="3">
    <mergeCell ref="A1:E1"/>
    <mergeCell ref="A14:E14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95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2018-03-21T00:48:34Z</cp:lastPrinted>
  <dcterms:created xsi:type="dcterms:W3CDTF">2016-03-18T02:51:51Z</dcterms:created>
  <dcterms:modified xsi:type="dcterms:W3CDTF">2018-03-22T07:42:43Z</dcterms:modified>
</cp:coreProperties>
</file>