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Лист1!$A$1:$E$70</definedName>
  </definedNames>
  <calcPr calcId="124519" calcMode="manual"/>
</workbook>
</file>

<file path=xl/calcChain.xml><?xml version="1.0" encoding="utf-8"?>
<calcChain xmlns="http://schemas.openxmlformats.org/spreadsheetml/2006/main">
  <c r="C70" i="1"/>
  <c r="C69"/>
  <c r="C67"/>
  <c r="C34"/>
  <c r="C7"/>
  <c r="C12" l="1"/>
  <c r="C66"/>
  <c r="C65" s="1"/>
  <c r="C29"/>
  <c r="C58"/>
  <c r="C61"/>
  <c r="C52"/>
  <c r="C55"/>
  <c r="C22"/>
  <c r="C18"/>
  <c r="C15"/>
  <c r="C68" s="1"/>
  <c r="C9"/>
  <c r="C8" s="1"/>
  <c r="C10" l="1"/>
  <c r="B34"/>
  <c r="B61"/>
  <c r="B58"/>
  <c r="B55"/>
  <c r="B52"/>
  <c r="B51"/>
  <c r="B50"/>
  <c r="B49"/>
  <c r="B48"/>
  <c r="B18"/>
  <c r="B15"/>
  <c r="B12"/>
  <c r="B66" l="1"/>
  <c r="B65" s="1"/>
  <c r="B67" s="1"/>
</calcChain>
</file>

<file path=xl/sharedStrings.xml><?xml version="1.0" encoding="utf-8"?>
<sst xmlns="http://schemas.openxmlformats.org/spreadsheetml/2006/main" count="156" uniqueCount="100">
  <si>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</si>
  <si>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</si>
  <si>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</si>
  <si>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</si>
  <si>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</si>
  <si>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</si>
  <si>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</si>
  <si>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</si>
  <si>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</si>
  <si>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</si>
  <si>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</si>
  <si>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</si>
  <si>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</si>
  <si>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</si>
  <si>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</si>
  <si>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</si>
  <si>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</si>
  <si>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</si>
  <si>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</si>
  <si>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</si>
  <si>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</si>
  <si>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</si>
  <si>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замена эл. лампочки накаливания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</si>
  <si>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</si>
  <si>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</si>
  <si>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</si>
  <si>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</si>
  <si>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</si>
  <si>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</si>
  <si>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</si>
  <si>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</si>
  <si>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</si>
  <si>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</si>
  <si>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</si>
  <si>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</si>
  <si>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</si>
  <si>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</si>
  <si>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</si>
  <si>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</si>
  <si>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</si>
  <si>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</si>
  <si>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</si>
  <si>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</si>
  <si>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</si>
  <si>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</si>
  <si>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</si>
  <si>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прочистка КНС с разборкой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</si>
  <si>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</si>
  <si>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</si>
  <si>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</si>
  <si>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</si>
  <si>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</si>
  <si>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</si>
  <si>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</si>
  <si>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Орг-ция мест накоп. ртутьсодержащих ламп1-4 кв. 2017 г. к=0,</t>
  </si>
  <si>
    <t>Орг-ция мест накоп. ртутьсодержащих ламп1-4 кв. 20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</si>
  <si>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</si>
  <si>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</si>
  <si>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</si>
  <si>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</si>
  <si>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Смена труб отопления ППР д. 25 (без сварочных работ)</t>
  </si>
  <si>
    <t>Смена труб отопления ППР д. 25 (без сварочных рабо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</si>
  <si>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</si>
  <si>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</si>
  <si>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</si>
  <si>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</si>
  <si>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</si>
  <si>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</si>
  <si>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</si>
  <si>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</si>
  <si>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</si>
  <si>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</si>
  <si>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м3</t>
  </si>
  <si>
    <t>Холодная вода (ОДН)  3,4 кв. 2017 г к=0,6;0,8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</si>
  <si>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</si>
  <si>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</si>
  <si>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</si>
  <si>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</si>
  <si>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Адрес: ул. Казачья, 3 Б</t>
  </si>
  <si>
    <t>Дератизация</t>
  </si>
  <si>
    <t>замена оконных блоков 1390*1350</t>
  </si>
  <si>
    <t>замена оконных блоков 630*1350</t>
  </si>
  <si>
    <t>замена тамбурной двери (демонтаж,установка)</t>
  </si>
  <si>
    <t>Смена стекол</t>
  </si>
  <si>
    <t>Смена светильника с датчиком на движение</t>
  </si>
  <si>
    <t>Смена труб ГВС д.32</t>
  </si>
  <si>
    <t>1м</t>
  </si>
  <si>
    <t>Смена труб ППР диаметром 20 (без сварочных работ/хвс, гвс)</t>
  </si>
  <si>
    <t>Смена труб ППР диаметром 20 (без сварочных работ/х</t>
  </si>
  <si>
    <t>Установка заглушек в трубах канализации д. до 100мм (ремонт</t>
  </si>
  <si>
    <t>Установка заглушек в трубах канализации д. до 100м</t>
  </si>
  <si>
    <t>Установка светильников с датчиком на движение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</si>
  <si>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</si>
  <si>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</si>
  <si>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сварка свищей на стояках</t>
  </si>
  <si>
    <t>установка пошагового светильника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</si>
  <si>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</si>
  <si>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</si>
  <si>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</si>
  <si>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 xml:space="preserve">Конечное сальдо с учетом дебиторской задолженности на 31.12.2017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</si>
</sst>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4" fillId="0" borderId="3" xfId="1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4" xfId="0" applyFont="1" applyFill="1" applyBorder="1"/>
    <xf numFmtId="43" fontId="8" fillId="0" borderId="4" xfId="1" applyFont="1" applyFill="1" applyBorder="1" applyAlignment="1">
      <alignment horizontal="center"/>
    </xf>
    <xf numFmtId="43" fontId="8" fillId="0" borderId="2" xfId="1" applyFont="1" applyFill="1" applyBorder="1"/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61" workbookViewId="0">
      <selection activeCell="H34" sqref="H34:I34"/>
    </sheetView>
  </sheetViews>
  <sheetFormatPr defaultRowHeight="15" outlineLevelRow="2"/>
  <cols>
    <col min="1" max="1" width="59.5703125" style="19" customWidth="1"/>
    <col min="2" max="2" width="15.5703125" style="4" hidden="1" customWidth="1"/>
    <col min="3" max="3" width="17" style="5" customWidth="1"/>
    <col min="4" max="4" width="12.140625" style="5" customWidth="1"/>
    <col min="5" max="5" width="26.85546875" style="5" customWidth="1"/>
    <col min="6" max="6" width="0" style="1" hidden="1" customWidth="1"/>
    <col min="7" max="16384" width="9.140625" style="1"/>
  </cols>
  <sheetData>
    <row r="1" spans="1:5" ht="66.75" customHeight="1">
      <c r="A1" s="32" t="s">
        <v>0</v>
      </c>
      <c r="B1" s="32"/>
      <c r="C1" s="32"/>
      <c r="D1" s="32"/>
      <c r="E1" s="32"/>
    </row>
    <row r="2" spans="1:5">
      <c r="A2" s="3" t="s">
        <v>78</v>
      </c>
      <c r="B2" s="4" t="s">
        <v>1</v>
      </c>
      <c r="C2" s="23" t="s">
        <v>2</v>
      </c>
      <c r="D2" s="24"/>
      <c r="E2" s="24"/>
    </row>
    <row r="3" spans="1:5" ht="57">
      <c r="A3" s="6" t="s">
        <v>3</v>
      </c>
      <c r="B3" s="7" t="s">
        <v>4</v>
      </c>
      <c r="C3" s="25" t="s">
        <v>96</v>
      </c>
      <c r="D3" s="26" t="s">
        <v>5</v>
      </c>
      <c r="E3" s="8" t="s">
        <v>6</v>
      </c>
    </row>
    <row r="4" spans="1:5">
      <c r="A4" s="6" t="s">
        <v>7</v>
      </c>
      <c r="B4" s="7"/>
      <c r="C4" s="25">
        <v>-1402953.65</v>
      </c>
      <c r="D4" s="26"/>
      <c r="E4" s="8"/>
    </row>
    <row r="5" spans="1:5">
      <c r="A5" s="6" t="s">
        <v>8</v>
      </c>
      <c r="B5" s="7"/>
      <c r="C5" s="25">
        <v>823038.57</v>
      </c>
      <c r="D5" s="26"/>
      <c r="E5" s="8"/>
    </row>
    <row r="6" spans="1:5">
      <c r="A6" s="6" t="s">
        <v>9</v>
      </c>
      <c r="B6" s="7"/>
      <c r="C6" s="25">
        <v>839508.23</v>
      </c>
      <c r="D6" s="26"/>
      <c r="E6" s="8"/>
    </row>
    <row r="7" spans="1:5">
      <c r="A7" s="6" t="s">
        <v>98</v>
      </c>
      <c r="B7" s="7"/>
      <c r="C7" s="25">
        <f>C6-C5</f>
        <v>16469.660000000033</v>
      </c>
      <c r="D7" s="26"/>
      <c r="E7" s="8"/>
    </row>
    <row r="8" spans="1:5">
      <c r="A8" s="6" t="s">
        <v>10</v>
      </c>
      <c r="B8" s="7"/>
      <c r="C8" s="25">
        <f>C9</f>
        <v>6343.68</v>
      </c>
      <c r="D8" s="26"/>
      <c r="E8" s="8"/>
    </row>
    <row r="9" spans="1:5">
      <c r="A9" s="6" t="s">
        <v>11</v>
      </c>
      <c r="B9" s="7"/>
      <c r="C9" s="25">
        <f>528.64*12</f>
        <v>6343.68</v>
      </c>
      <c r="D9" s="26"/>
      <c r="E9" s="8"/>
    </row>
    <row r="10" spans="1:5">
      <c r="A10" s="9" t="s">
        <v>12</v>
      </c>
      <c r="B10" s="10"/>
      <c r="C10" s="27">
        <f>C5+C8</f>
        <v>829382.25</v>
      </c>
      <c r="D10" s="11"/>
      <c r="E10" s="11"/>
    </row>
    <row r="11" spans="1:5">
      <c r="A11" s="33" t="s">
        <v>13</v>
      </c>
      <c r="B11" s="33"/>
      <c r="C11" s="33"/>
      <c r="D11" s="33"/>
      <c r="E11" s="33"/>
    </row>
    <row r="12" spans="1:5" ht="28.5">
      <c r="A12" s="12" t="s">
        <v>31</v>
      </c>
      <c r="B12" s="10" t="str">
        <f>B13</f>
        <v>Управление жил. фондом 1,2 кв. 2017 г. коэф. 06;08</v>
      </c>
      <c r="C12" s="27">
        <f>C13+C14</f>
        <v>137050.56</v>
      </c>
      <c r="D12" s="11"/>
      <c r="E12" s="11"/>
    </row>
    <row r="13" spans="1:5">
      <c r="A13" s="22" t="s">
        <v>27</v>
      </c>
      <c r="B13" s="22" t="s">
        <v>28</v>
      </c>
      <c r="C13" s="28">
        <v>66340.42</v>
      </c>
      <c r="D13" s="28" t="s">
        <v>14</v>
      </c>
      <c r="E13" s="28">
        <v>19862.400000000001</v>
      </c>
    </row>
    <row r="14" spans="1:5">
      <c r="A14" s="22" t="s">
        <v>29</v>
      </c>
      <c r="B14" s="22" t="s">
        <v>30</v>
      </c>
      <c r="C14" s="28">
        <v>70710.14</v>
      </c>
      <c r="D14" s="28" t="s">
        <v>14</v>
      </c>
      <c r="E14" s="28">
        <v>19862.400000000001</v>
      </c>
    </row>
    <row r="15" spans="1:5" ht="28.5">
      <c r="A15" s="12" t="s">
        <v>32</v>
      </c>
      <c r="B15" s="10" t="str">
        <f>B17</f>
        <v>Уборка МОП 3,4 кв. 2017 г. коэф.0,8</v>
      </c>
      <c r="C15" s="27">
        <f>C17+C16</f>
        <v>49457.380000000005</v>
      </c>
      <c r="D15" s="11"/>
      <c r="E15" s="11"/>
    </row>
    <row r="16" spans="1:5">
      <c r="A16" s="22" t="s">
        <v>34</v>
      </c>
      <c r="B16" s="22" t="s">
        <v>34</v>
      </c>
      <c r="C16" s="28">
        <v>24828</v>
      </c>
      <c r="D16" s="28" t="s">
        <v>14</v>
      </c>
      <c r="E16" s="28">
        <v>19862.400000000001</v>
      </c>
    </row>
    <row r="17" spans="1:5" outlineLevel="2">
      <c r="A17" s="22" t="s">
        <v>33</v>
      </c>
      <c r="B17" s="22" t="s">
        <v>33</v>
      </c>
      <c r="C17" s="28">
        <v>24629.38</v>
      </c>
      <c r="D17" s="28" t="s">
        <v>14</v>
      </c>
      <c r="E17" s="28">
        <v>19862.400000000001</v>
      </c>
    </row>
    <row r="18" spans="1:5" ht="28.5">
      <c r="A18" s="12" t="s">
        <v>35</v>
      </c>
      <c r="B18" s="13" t="e">
        <f>B19+#REF!</f>
        <v>#VALUE!</v>
      </c>
      <c r="C18" s="27">
        <f>C19+C20+C21</f>
        <v>93901.3</v>
      </c>
      <c r="D18" s="15"/>
      <c r="E18" s="14"/>
    </row>
    <row r="19" spans="1:5">
      <c r="A19" s="22" t="s">
        <v>70</v>
      </c>
      <c r="B19" s="22" t="s">
        <v>70</v>
      </c>
      <c r="C19" s="28">
        <v>40769.199999999997</v>
      </c>
      <c r="D19" s="28" t="s">
        <v>37</v>
      </c>
      <c r="E19" s="28">
        <v>908</v>
      </c>
    </row>
    <row r="20" spans="1:5">
      <c r="A20" s="22" t="s">
        <v>36</v>
      </c>
      <c r="B20" s="22" t="s">
        <v>36</v>
      </c>
      <c r="C20" s="28">
        <v>46866.9</v>
      </c>
      <c r="D20" s="28" t="s">
        <v>37</v>
      </c>
      <c r="E20" s="28">
        <v>870</v>
      </c>
    </row>
    <row r="21" spans="1:5">
      <c r="A21" s="22" t="s">
        <v>71</v>
      </c>
      <c r="B21" s="22" t="s">
        <v>71</v>
      </c>
      <c r="C21" s="28">
        <v>6265.2</v>
      </c>
      <c r="D21" s="28" t="s">
        <v>37</v>
      </c>
      <c r="E21" s="28">
        <v>908</v>
      </c>
    </row>
    <row r="22" spans="1:5" ht="42.75">
      <c r="A22" s="12" t="s">
        <v>38</v>
      </c>
      <c r="B22" s="10"/>
      <c r="C22" s="27">
        <f>C23+C24+C25+C26+C27+C28</f>
        <v>16436.34</v>
      </c>
      <c r="D22" s="11"/>
      <c r="E22" s="11"/>
    </row>
    <row r="23" spans="1:5">
      <c r="A23" s="22" t="s">
        <v>43</v>
      </c>
      <c r="B23" s="22" t="s">
        <v>43</v>
      </c>
      <c r="C23" s="28">
        <v>1588.99</v>
      </c>
      <c r="D23" s="28" t="s">
        <v>14</v>
      </c>
      <c r="E23" s="28">
        <v>19862.400000000001</v>
      </c>
    </row>
    <row r="24" spans="1:5">
      <c r="A24" s="22" t="s">
        <v>41</v>
      </c>
      <c r="B24" s="22" t="s">
        <v>42</v>
      </c>
      <c r="C24" s="28">
        <v>1323.91</v>
      </c>
      <c r="D24" s="28" t="s">
        <v>14</v>
      </c>
      <c r="E24" s="28">
        <v>26.936</v>
      </c>
    </row>
    <row r="25" spans="1:5">
      <c r="A25" s="22" t="s">
        <v>73</v>
      </c>
      <c r="B25" s="22" t="s">
        <v>73</v>
      </c>
      <c r="C25" s="28">
        <v>1509.54</v>
      </c>
      <c r="D25" s="28" t="s">
        <v>14</v>
      </c>
      <c r="E25" s="28">
        <v>19862.400000000001</v>
      </c>
    </row>
    <row r="26" spans="1:5">
      <c r="A26" s="22" t="s">
        <v>15</v>
      </c>
      <c r="B26" s="22" t="s">
        <v>16</v>
      </c>
      <c r="C26" s="28">
        <v>1424.38</v>
      </c>
      <c r="D26" s="28" t="s">
        <v>72</v>
      </c>
      <c r="E26" s="28">
        <v>68.12</v>
      </c>
    </row>
    <row r="27" spans="1:5">
      <c r="A27" s="22" t="s">
        <v>39</v>
      </c>
      <c r="B27" s="22" t="s">
        <v>40</v>
      </c>
      <c r="C27" s="28">
        <v>1986.24</v>
      </c>
      <c r="D27" s="28" t="s">
        <v>14</v>
      </c>
      <c r="E27" s="28">
        <v>19862.400000000001</v>
      </c>
    </row>
    <row r="28" spans="1:5">
      <c r="A28" s="22" t="s">
        <v>17</v>
      </c>
      <c r="B28" s="22" t="s">
        <v>18</v>
      </c>
      <c r="C28" s="28">
        <v>8603.2800000000007</v>
      </c>
      <c r="D28" s="28" t="s">
        <v>14</v>
      </c>
      <c r="E28" s="28">
        <v>2575.8330000000001</v>
      </c>
    </row>
    <row r="29" spans="1:5" ht="42.75" outlineLevel="1">
      <c r="A29" s="12" t="s">
        <v>44</v>
      </c>
      <c r="B29" s="20"/>
      <c r="C29" s="29">
        <f>C30+C31+C32+C33</f>
        <v>119603.92</v>
      </c>
      <c r="D29" s="30"/>
      <c r="E29" s="30"/>
    </row>
    <row r="30" spans="1:5" outlineLevel="1">
      <c r="A30" s="22" t="s">
        <v>81</v>
      </c>
      <c r="B30" s="22" t="s">
        <v>81</v>
      </c>
      <c r="C30" s="36">
        <v>11800</v>
      </c>
      <c r="D30" s="28" t="s">
        <v>20</v>
      </c>
      <c r="E30" s="36">
        <v>2</v>
      </c>
    </row>
    <row r="31" spans="1:5" outlineLevel="1">
      <c r="A31" s="22" t="s">
        <v>80</v>
      </c>
      <c r="B31" s="22" t="s">
        <v>80</v>
      </c>
      <c r="C31" s="36">
        <v>101600</v>
      </c>
      <c r="D31" s="28" t="s">
        <v>20</v>
      </c>
      <c r="E31" s="36">
        <v>8</v>
      </c>
    </row>
    <row r="32" spans="1:5" outlineLevel="2">
      <c r="A32" s="22" t="s">
        <v>82</v>
      </c>
      <c r="B32" s="22" t="s">
        <v>82</v>
      </c>
      <c r="C32" s="28">
        <v>3235.06</v>
      </c>
      <c r="D32" s="28" t="s">
        <v>20</v>
      </c>
      <c r="E32" s="28">
        <v>2</v>
      </c>
    </row>
    <row r="33" spans="1:6" outlineLevel="2">
      <c r="A33" s="22" t="s">
        <v>83</v>
      </c>
      <c r="B33" s="22" t="s">
        <v>83</v>
      </c>
      <c r="C33" s="28">
        <v>2968.86</v>
      </c>
      <c r="D33" s="28" t="s">
        <v>14</v>
      </c>
      <c r="E33" s="28">
        <v>3</v>
      </c>
    </row>
    <row r="34" spans="1:6" ht="57">
      <c r="A34" s="12" t="s">
        <v>45</v>
      </c>
      <c r="B34" s="10" t="e">
        <f>SUM(#REF!)</f>
        <v>#REF!</v>
      </c>
      <c r="C34" s="27">
        <f>C35+C36+C37+C38+C39+C40+C41+C42+C43+C44+C45+C46+C47</f>
        <v>48859.609999999993</v>
      </c>
      <c r="D34" s="11"/>
      <c r="E34" s="11"/>
      <c r="F34" s="2" t="s">
        <v>21</v>
      </c>
    </row>
    <row r="35" spans="1:6">
      <c r="A35" s="22" t="s">
        <v>49</v>
      </c>
      <c r="B35" s="22" t="s">
        <v>49</v>
      </c>
      <c r="C35" s="28">
        <v>1618.72</v>
      </c>
      <c r="D35" s="28" t="s">
        <v>50</v>
      </c>
      <c r="E35" s="28">
        <v>2</v>
      </c>
      <c r="F35" s="2"/>
    </row>
    <row r="36" spans="1:6">
      <c r="A36" s="22" t="s">
        <v>84</v>
      </c>
      <c r="B36" s="22" t="s">
        <v>84</v>
      </c>
      <c r="C36" s="28">
        <v>1936.1</v>
      </c>
      <c r="D36" s="28" t="s">
        <v>20</v>
      </c>
      <c r="E36" s="28">
        <v>1</v>
      </c>
      <c r="F36" s="2"/>
    </row>
    <row r="37" spans="1:6">
      <c r="A37" s="22" t="s">
        <v>85</v>
      </c>
      <c r="B37" s="22" t="s">
        <v>85</v>
      </c>
      <c r="C37" s="28">
        <v>15333.96</v>
      </c>
      <c r="D37" s="28" t="s">
        <v>86</v>
      </c>
      <c r="E37" s="28">
        <v>12</v>
      </c>
      <c r="F37" s="2"/>
    </row>
    <row r="38" spans="1:6">
      <c r="A38" s="22" t="s">
        <v>87</v>
      </c>
      <c r="B38" s="22" t="s">
        <v>88</v>
      </c>
      <c r="C38" s="28">
        <v>5806.16</v>
      </c>
      <c r="D38" s="28" t="s">
        <v>19</v>
      </c>
      <c r="E38" s="28">
        <v>8</v>
      </c>
      <c r="F38" s="2"/>
    </row>
    <row r="39" spans="1:6">
      <c r="A39" s="22" t="s">
        <v>60</v>
      </c>
      <c r="B39" s="22" t="s">
        <v>61</v>
      </c>
      <c r="C39" s="28">
        <v>9220.7999999999993</v>
      </c>
      <c r="D39" s="28" t="s">
        <v>19</v>
      </c>
      <c r="E39" s="28">
        <v>12</v>
      </c>
      <c r="F39" s="2"/>
    </row>
    <row r="40" spans="1:6">
      <c r="A40" s="22" t="s">
        <v>89</v>
      </c>
      <c r="B40" s="22" t="s">
        <v>90</v>
      </c>
      <c r="C40" s="36">
        <v>429.81</v>
      </c>
      <c r="D40" s="28" t="s">
        <v>20</v>
      </c>
      <c r="E40" s="36">
        <v>1.5</v>
      </c>
      <c r="F40" s="2"/>
    </row>
    <row r="41" spans="1:6" outlineLevel="2">
      <c r="A41" s="22" t="s">
        <v>91</v>
      </c>
      <c r="B41" s="22" t="s">
        <v>91</v>
      </c>
      <c r="C41" s="36">
        <v>2346.42</v>
      </c>
      <c r="D41" s="28" t="s">
        <v>20</v>
      </c>
      <c r="E41" s="36">
        <v>1</v>
      </c>
    </row>
    <row r="42" spans="1:6" outlineLevel="2">
      <c r="A42" s="34" t="s">
        <v>92</v>
      </c>
      <c r="B42" s="34" t="s">
        <v>93</v>
      </c>
      <c r="C42" s="35">
        <v>2217.09</v>
      </c>
      <c r="D42" s="35" t="s">
        <v>20</v>
      </c>
      <c r="E42" s="35">
        <v>1</v>
      </c>
    </row>
    <row r="43" spans="1:6" outlineLevel="2">
      <c r="A43" s="22" t="s">
        <v>22</v>
      </c>
      <c r="B43" s="22" t="s">
        <v>22</v>
      </c>
      <c r="C43" s="28">
        <v>347.72</v>
      </c>
      <c r="D43" s="28" t="s">
        <v>20</v>
      </c>
      <c r="E43" s="28">
        <v>4</v>
      </c>
    </row>
    <row r="44" spans="1:6" outlineLevel="2">
      <c r="A44" s="22" t="s">
        <v>47</v>
      </c>
      <c r="B44" s="22" t="s">
        <v>47</v>
      </c>
      <c r="C44" s="28">
        <v>810.42</v>
      </c>
      <c r="D44" s="28" t="s">
        <v>48</v>
      </c>
      <c r="E44" s="28">
        <v>3</v>
      </c>
    </row>
    <row r="45" spans="1:6" outlineLevel="2">
      <c r="A45" s="22" t="s">
        <v>46</v>
      </c>
      <c r="B45" s="22" t="s">
        <v>46</v>
      </c>
      <c r="C45" s="28">
        <v>3875.25</v>
      </c>
      <c r="D45" s="28" t="s">
        <v>19</v>
      </c>
      <c r="E45" s="28">
        <v>15</v>
      </c>
    </row>
    <row r="46" spans="1:6" outlineLevel="2">
      <c r="A46" s="22" t="s">
        <v>94</v>
      </c>
      <c r="B46" s="22" t="s">
        <v>94</v>
      </c>
      <c r="C46" s="28">
        <v>391.24</v>
      </c>
      <c r="D46" s="28" t="s">
        <v>20</v>
      </c>
      <c r="E46" s="28">
        <v>1</v>
      </c>
    </row>
    <row r="47" spans="1:6" outlineLevel="2">
      <c r="A47" s="22" t="s">
        <v>95</v>
      </c>
      <c r="B47" s="22" t="s">
        <v>95</v>
      </c>
      <c r="C47" s="28">
        <v>4525.92</v>
      </c>
      <c r="D47" s="28" t="s">
        <v>20</v>
      </c>
      <c r="E47" s="28">
        <v>2</v>
      </c>
    </row>
    <row r="48" spans="1:6" ht="28.5">
      <c r="A48" s="12" t="s">
        <v>51</v>
      </c>
      <c r="B48" s="10" t="e">
        <f>#REF!+#REF!</f>
        <v>#REF!</v>
      </c>
      <c r="C48" s="27">
        <v>0</v>
      </c>
      <c r="D48" s="11"/>
      <c r="E48" s="11"/>
    </row>
    <row r="49" spans="1:6" ht="28.5">
      <c r="A49" s="12" t="s">
        <v>62</v>
      </c>
      <c r="B49" s="10" t="e">
        <f>SUM(#REF!)</f>
        <v>#REF!</v>
      </c>
      <c r="C49" s="27">
        <v>0</v>
      </c>
      <c r="D49" s="11"/>
      <c r="E49" s="11"/>
    </row>
    <row r="50" spans="1:6" ht="28.5">
      <c r="A50" s="12" t="s">
        <v>63</v>
      </c>
      <c r="B50" s="10" t="e">
        <f>#REF!</f>
        <v>#REF!</v>
      </c>
      <c r="C50" s="27">
        <v>0</v>
      </c>
      <c r="D50" s="11"/>
      <c r="E50" s="11"/>
    </row>
    <row r="51" spans="1:6" ht="28.5">
      <c r="A51" s="12" t="s">
        <v>64</v>
      </c>
      <c r="B51" s="10" t="e">
        <f>#REF!+#REF!</f>
        <v>#REF!</v>
      </c>
      <c r="C51" s="27">
        <v>0</v>
      </c>
      <c r="D51" s="11"/>
      <c r="E51" s="11"/>
    </row>
    <row r="52" spans="1:6" ht="28.5">
      <c r="A52" s="12" t="s">
        <v>65</v>
      </c>
      <c r="B52" s="10" t="str">
        <f>B53</f>
        <v>ТО газового оборудования к=0,6;0,8;0,85;0,9;1( 3,4</v>
      </c>
      <c r="C52" s="27">
        <f>C53+C54</f>
        <v>7150.47</v>
      </c>
      <c r="D52" s="11"/>
      <c r="E52" s="11"/>
    </row>
    <row r="53" spans="1:6">
      <c r="A53" s="22" t="s">
        <v>74</v>
      </c>
      <c r="B53" s="22" t="s">
        <v>75</v>
      </c>
      <c r="C53" s="28">
        <v>3773.86</v>
      </c>
      <c r="D53" s="28" t="s">
        <v>14</v>
      </c>
      <c r="E53" s="28">
        <v>19862.400000000001</v>
      </c>
    </row>
    <row r="54" spans="1:6">
      <c r="A54" s="22" t="s">
        <v>76</v>
      </c>
      <c r="B54" s="22" t="s">
        <v>77</v>
      </c>
      <c r="C54" s="28">
        <v>3376.61</v>
      </c>
      <c r="D54" s="28" t="s">
        <v>14</v>
      </c>
      <c r="E54" s="28">
        <v>19862.400000000001</v>
      </c>
    </row>
    <row r="55" spans="1:6" ht="28.5">
      <c r="A55" s="12" t="s">
        <v>66</v>
      </c>
      <c r="B55" s="10" t="e">
        <f>B57+#REF!</f>
        <v>#VALUE!</v>
      </c>
      <c r="C55" s="27">
        <f>C56+C57</f>
        <v>20120.620000000003</v>
      </c>
      <c r="D55" s="11"/>
      <c r="E55" s="11"/>
    </row>
    <row r="56" spans="1:6">
      <c r="A56" s="22" t="s">
        <v>52</v>
      </c>
      <c r="B56" s="22" t="s">
        <v>52</v>
      </c>
      <c r="C56" s="28">
        <v>10725.7</v>
      </c>
      <c r="D56" s="28" t="s">
        <v>14</v>
      </c>
      <c r="E56" s="28">
        <v>19862.400000000001</v>
      </c>
      <c r="F56" s="21"/>
    </row>
    <row r="57" spans="1:6">
      <c r="A57" s="22" t="s">
        <v>53</v>
      </c>
      <c r="B57" s="22" t="s">
        <v>53</v>
      </c>
      <c r="C57" s="28">
        <v>9394.92</v>
      </c>
      <c r="D57" s="28" t="s">
        <v>14</v>
      </c>
      <c r="E57" s="28">
        <v>19862.400000000001</v>
      </c>
      <c r="F57" s="21"/>
    </row>
    <row r="58" spans="1:6" ht="42.75">
      <c r="A58" s="12" t="s">
        <v>67</v>
      </c>
      <c r="B58" s="10" t="str">
        <f>B60</f>
        <v>Дератизация</v>
      </c>
      <c r="C58" s="27">
        <f>C59+C60</f>
        <v>3588.48</v>
      </c>
      <c r="D58" s="11"/>
      <c r="E58" s="11"/>
    </row>
    <row r="59" spans="1:6">
      <c r="A59" s="22" t="s">
        <v>79</v>
      </c>
      <c r="B59" s="22" t="s">
        <v>79</v>
      </c>
      <c r="C59" s="28">
        <v>2691.36</v>
      </c>
      <c r="D59" s="28" t="s">
        <v>14</v>
      </c>
      <c r="E59" s="28">
        <v>1869</v>
      </c>
    </row>
    <row r="60" spans="1:6">
      <c r="A60" s="22" t="s">
        <v>79</v>
      </c>
      <c r="B60" s="22" t="s">
        <v>79</v>
      </c>
      <c r="C60" s="28">
        <v>897.12</v>
      </c>
      <c r="D60" s="28" t="s">
        <v>14</v>
      </c>
      <c r="E60" s="28">
        <v>623</v>
      </c>
    </row>
    <row r="61" spans="1:6" ht="57">
      <c r="A61" s="12" t="s">
        <v>68</v>
      </c>
      <c r="B61" s="10" t="e">
        <f>SUM(#REF!)</f>
        <v>#REF!</v>
      </c>
      <c r="C61" s="27">
        <f>C62+C63+C64</f>
        <v>112699.27</v>
      </c>
      <c r="D61" s="11"/>
      <c r="E61" s="11"/>
    </row>
    <row r="62" spans="1:6" outlineLevel="2">
      <c r="A62" s="22" t="s">
        <v>54</v>
      </c>
      <c r="B62" s="22" t="s">
        <v>55</v>
      </c>
      <c r="C62" s="28">
        <v>675.32</v>
      </c>
      <c r="D62" s="28" t="s">
        <v>14</v>
      </c>
      <c r="E62" s="28">
        <v>39724.800000000003</v>
      </c>
    </row>
    <row r="63" spans="1:6">
      <c r="A63" s="22" t="s">
        <v>58</v>
      </c>
      <c r="B63" s="22" t="s">
        <v>59</v>
      </c>
      <c r="C63" s="28">
        <v>56011.98</v>
      </c>
      <c r="D63" s="28" t="s">
        <v>14</v>
      </c>
      <c r="E63" s="28">
        <v>19862.400000000001</v>
      </c>
    </row>
    <row r="64" spans="1:6">
      <c r="A64" s="22" t="s">
        <v>56</v>
      </c>
      <c r="B64" s="22" t="s">
        <v>57</v>
      </c>
      <c r="C64" s="28">
        <v>56011.97</v>
      </c>
      <c r="D64" s="28" t="s">
        <v>14</v>
      </c>
      <c r="E64" s="28">
        <v>19862.400000000001</v>
      </c>
    </row>
    <row r="65" spans="1:5">
      <c r="A65" s="12" t="s">
        <v>69</v>
      </c>
      <c r="B65" s="10">
        <f>B66</f>
        <v>4067.7966101694919</v>
      </c>
      <c r="C65" s="27">
        <f>C66</f>
        <v>4800</v>
      </c>
      <c r="D65" s="11"/>
      <c r="E65" s="11"/>
    </row>
    <row r="66" spans="1:5" ht="30">
      <c r="A66" s="16" t="s">
        <v>23</v>
      </c>
      <c r="B66" s="13">
        <f>C66/1.18</f>
        <v>4067.7966101694919</v>
      </c>
      <c r="C66" s="15">
        <f>E66*5*12</f>
        <v>4800</v>
      </c>
      <c r="D66" s="31" t="s">
        <v>24</v>
      </c>
      <c r="E66" s="15">
        <v>80</v>
      </c>
    </row>
    <row r="67" spans="1:5">
      <c r="A67" s="9" t="s">
        <v>25</v>
      </c>
      <c r="B67" s="17" t="e">
        <f>B12+B15+B18+#REF!+B34+B48+B49+B50+B51+B52+B55+B58+B61+B65</f>
        <v>#VALUE!</v>
      </c>
      <c r="C67" s="27">
        <f>C12++C15+C18+C22+C29+C34+C48+C49+C51+C52+C55+C58+C61+C65</f>
        <v>613667.94999999995</v>
      </c>
      <c r="D67" s="11"/>
      <c r="E67" s="11"/>
    </row>
    <row r="68" spans="1:5">
      <c r="A68" s="9" t="s">
        <v>26</v>
      </c>
      <c r="B68" s="18"/>
      <c r="C68" s="27">
        <f>C67*1.18</f>
        <v>724128.18099999987</v>
      </c>
      <c r="D68" s="11"/>
      <c r="E68" s="11"/>
    </row>
    <row r="69" spans="1:5">
      <c r="A69" s="9" t="s">
        <v>97</v>
      </c>
      <c r="B69" s="18"/>
      <c r="C69" s="27">
        <f>C4+C5+C8-C68</f>
        <v>-1297699.5809999998</v>
      </c>
      <c r="D69" s="11"/>
      <c r="E69" s="11"/>
    </row>
    <row r="70" spans="1:5" ht="28.5">
      <c r="A70" s="12" t="s">
        <v>99</v>
      </c>
      <c r="B70" s="10"/>
      <c r="C70" s="27">
        <f>(C69)+(C7)</f>
        <v>-1281229.9209999996</v>
      </c>
      <c r="D70" s="11"/>
      <c r="E70" s="11"/>
    </row>
  </sheetData>
  <mergeCells count="2">
    <mergeCell ref="A1:E1"/>
    <mergeCell ref="A11:E11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2018-03-16T01:17:44Z</cp:lastPrinted>
  <dcterms:created xsi:type="dcterms:W3CDTF">2018-02-13T05:54:21Z</dcterms:created>
  <dcterms:modified xsi:type="dcterms:W3CDTF">2018-03-22T05:57:21Z</dcterms:modified>
</cp:coreProperties>
</file>