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81" i="1"/>
  <c r="C10"/>
  <c r="C72"/>
  <c r="C69"/>
  <c r="C66"/>
  <c r="C44"/>
  <c r="C30"/>
  <c r="C23"/>
  <c r="C19"/>
  <c r="C16"/>
  <c r="C13"/>
  <c r="C85"/>
  <c r="C78" l="1"/>
  <c r="C8" l="1"/>
  <c r="B60" l="1"/>
  <c r="C9" l="1"/>
  <c r="C11" s="1"/>
  <c r="C77" l="1"/>
  <c r="C79" s="1"/>
  <c r="B72" l="1"/>
  <c r="B63"/>
  <c r="C80" l="1"/>
  <c r="C82" s="1"/>
  <c r="C62"/>
  <c r="B78"/>
  <c r="B77" s="1"/>
  <c r="B69"/>
  <c r="B66"/>
  <c r="B64"/>
  <c r="B61"/>
  <c r="C61" s="1"/>
  <c r="B19"/>
  <c r="B16"/>
  <c r="B13"/>
  <c r="B79" l="1"/>
</calcChain>
</file>

<file path=xl/sharedStrings.xml><?xml version="1.0" encoding="utf-8"?>
<sst xmlns="http://schemas.openxmlformats.org/spreadsheetml/2006/main" count="195" uniqueCount="109">
  <si>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</si>
  <si>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</si>
  <si>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</si>
  <si>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</si>
  <si>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</si>
  <si>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</si>
  <si>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</si>
  <si>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</si>
  <si>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</si>
  <si>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</si>
  <si>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</si>
  <si>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</si>
  <si>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</si>
  <si>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</si>
  <si>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</si>
  <si>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</si>
  <si>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</si>
  <si>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</si>
  <si>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</si>
  <si>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</si>
  <si>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</si>
  <si>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</si>
  <si>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</si>
  <si>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</si>
  <si>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</si>
  <si>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</si>
  <si>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</si>
  <si>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</si>
  <si>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</si>
  <si>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</si>
  <si>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</si>
  <si>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</si>
  <si>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</si>
  <si>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</si>
  <si>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</si>
  <si>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</si>
  <si>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</si>
  <si>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</si>
  <si>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</si>
  <si>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</si>
  <si>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Шевченко, д. 26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</si>
  <si>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</si>
  <si>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</si>
  <si>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</si>
  <si>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</si>
  <si>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</si>
  <si>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</si>
  <si>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</si>
  <si>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</si>
  <si>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</si>
  <si>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Краска</t>
  </si>
  <si>
    <t>кг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</si>
  <si>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</si>
  <si>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</si>
  <si>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</si>
  <si>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м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</si>
  <si>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</si>
  <si>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</si>
  <si>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ливневого коллектора</t>
  </si>
  <si>
    <t>Ремонт дверных полотен</t>
  </si>
  <si>
    <t>шт</t>
  </si>
  <si>
    <t>Ремонт канализационной трубы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</si>
  <si>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</si>
  <si>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</si>
  <si>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Ремонт металлических дверей</t>
  </si>
  <si>
    <t>Ремонт радиатора</t>
  </si>
  <si>
    <t>Смена вентиля до 20 мм. (с материалом)</t>
  </si>
  <si>
    <t>Смена труб ГВС д.32</t>
  </si>
  <si>
    <t>1м</t>
  </si>
  <si>
    <t>Смена труб ХВС д. 32 мм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</si>
  <si>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</si>
  <si>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</si>
  <si>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</si>
  <si>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</si>
  <si>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</si>
  <si>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</si>
  <si>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</si>
  <si>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</si>
  <si>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</si>
  <si>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</si>
  <si>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</si>
  <si>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</si>
  <si>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свищей/сварочные работы</t>
  </si>
  <si>
    <t>1 шов</t>
  </si>
  <si>
    <t>Утепление 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</si>
  <si>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</si>
  <si>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</si>
  <si>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</si>
  <si>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</si>
  <si>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</si>
  <si>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</si>
  <si>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</si>
  <si>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</si>
  <si>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кисть КР 40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</si>
  <si>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</si>
  <si>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</si>
  <si>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на спилку и подрезку деревьев</t>
  </si>
  <si>
    <t>навеска замка</t>
  </si>
  <si>
    <t>осмотр подвала</t>
  </si>
  <si>
    <t>раз</t>
  </si>
  <si>
    <t>очистка желебов кровли без применения а/вышки</t>
  </si>
  <si>
    <t>перчатки х/б</t>
  </si>
  <si>
    <t>прочистка канализационной сети внутренней</t>
  </si>
  <si>
    <t>ревизия контактного соединения, аварийный осмотр ВРУ</t>
  </si>
  <si>
    <t>ревизия контактного соединения, аварийный осмотр В</t>
  </si>
  <si>
    <t>ремонт подъезда №2</t>
  </si>
  <si>
    <t>подъезд</t>
  </si>
  <si>
    <t>сброс воздуха с системы отопления</t>
  </si>
  <si>
    <t>установка замка с защитой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</si>
</sst>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A38" workbookViewId="0">
      <selection sqref="A1:E8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8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-780591.86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528292.44999999995</v>
      </c>
      <c r="D6" s="22" t="s">
        <v>35</v>
      </c>
      <c r="E6" s="8"/>
    </row>
    <row r="7" spans="1:5">
      <c r="A7" s="20" t="s">
        <v>12</v>
      </c>
      <c r="B7" s="1"/>
      <c r="C7" s="4">
        <v>641740.26</v>
      </c>
      <c r="D7" s="22" t="s">
        <v>35</v>
      </c>
      <c r="E7" s="8"/>
    </row>
    <row r="8" spans="1:5">
      <c r="A8" s="20" t="s">
        <v>38</v>
      </c>
      <c r="B8" s="1"/>
      <c r="C8" s="4">
        <f>C7-C6</f>
        <v>113447.81000000006</v>
      </c>
      <c r="D8" s="22" t="s">
        <v>35</v>
      </c>
      <c r="E8" s="8"/>
    </row>
    <row r="9" spans="1:5">
      <c r="A9" s="20" t="s">
        <v>13</v>
      </c>
      <c r="B9" s="1"/>
      <c r="C9" s="4">
        <f>C10</f>
        <v>6771.84</v>
      </c>
      <c r="D9" s="22" t="s">
        <v>35</v>
      </c>
      <c r="E9" s="8"/>
    </row>
    <row r="10" spans="1:5">
      <c r="A10" s="20" t="s">
        <v>14</v>
      </c>
      <c r="B10" s="1"/>
      <c r="C10" s="23">
        <f>300*12+264.32*12</f>
        <v>6771.84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535064.28999999992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98689.32</v>
      </c>
      <c r="D13" s="3"/>
      <c r="E13" s="2"/>
    </row>
    <row r="14" spans="1:5" customFormat="1" ht="15.75" outlineLevel="2" thickBot="1">
      <c r="A14" s="36" t="s">
        <v>78</v>
      </c>
      <c r="B14" s="36" t="s">
        <v>79</v>
      </c>
      <c r="C14" s="37">
        <v>47771.35</v>
      </c>
      <c r="D14" s="37" t="s">
        <v>46</v>
      </c>
      <c r="E14" s="37">
        <v>14302.8</v>
      </c>
    </row>
    <row r="15" spans="1:5" customFormat="1" ht="15.75" outlineLevel="2" thickBot="1">
      <c r="A15" s="36" t="s">
        <v>80</v>
      </c>
      <c r="B15" s="36" t="s">
        <v>81</v>
      </c>
      <c r="C15" s="37">
        <v>50917.97</v>
      </c>
      <c r="D15" s="37" t="s">
        <v>46</v>
      </c>
      <c r="E15" s="37">
        <v>14302.8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35613.97</v>
      </c>
      <c r="D16" s="3"/>
      <c r="E16" s="2"/>
    </row>
    <row r="17" spans="1:5" customFormat="1" ht="15.75" outlineLevel="2" thickBot="1">
      <c r="A17" s="36" t="s">
        <v>72</v>
      </c>
      <c r="B17" s="36" t="s">
        <v>72</v>
      </c>
      <c r="C17" s="37">
        <v>17878.5</v>
      </c>
      <c r="D17" s="37" t="s">
        <v>46</v>
      </c>
      <c r="E17" s="37">
        <v>14302.8</v>
      </c>
    </row>
    <row r="18" spans="1:5" customFormat="1" ht="15.75" outlineLevel="2" thickBot="1">
      <c r="A18" s="36" t="s">
        <v>73</v>
      </c>
      <c r="B18" s="36" t="s">
        <v>73</v>
      </c>
      <c r="C18" s="37">
        <v>17735.47</v>
      </c>
      <c r="D18" s="37" t="s">
        <v>46</v>
      </c>
      <c r="E18" s="37">
        <v>14302.8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41857.740000000005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7">
        <v>17511</v>
      </c>
      <c r="D20" s="37" t="s">
        <v>42</v>
      </c>
      <c r="E20" s="37">
        <v>390</v>
      </c>
    </row>
    <row r="21" spans="1:5" customFormat="1" ht="15.75" outlineLevel="2" thickBot="1">
      <c r="A21" s="36" t="s">
        <v>43</v>
      </c>
      <c r="B21" s="36" t="s">
        <v>43</v>
      </c>
      <c r="C21" s="37">
        <v>21655.74</v>
      </c>
      <c r="D21" s="37" t="s">
        <v>42</v>
      </c>
      <c r="E21" s="37">
        <v>402</v>
      </c>
    </row>
    <row r="22" spans="1:5" customFormat="1" ht="15.75" outlineLevel="2" thickBot="1">
      <c r="A22" s="36" t="s">
        <v>44</v>
      </c>
      <c r="B22" s="36" t="s">
        <v>44</v>
      </c>
      <c r="C22" s="37">
        <v>2691</v>
      </c>
      <c r="D22" s="37" t="s">
        <v>42</v>
      </c>
      <c r="E22" s="37">
        <v>390</v>
      </c>
    </row>
    <row r="23" spans="1:5" ht="43.5" thickBot="1">
      <c r="A23" s="25" t="s">
        <v>20</v>
      </c>
      <c r="B23" s="9"/>
      <c r="C23" s="10">
        <f>SUM(C24:C29)</f>
        <v>19615.09</v>
      </c>
      <c r="D23" s="3"/>
      <c r="E23" s="2"/>
    </row>
    <row r="24" spans="1:5" customFormat="1" ht="15.75" outlineLevel="2" thickBot="1">
      <c r="A24" s="36" t="s">
        <v>45</v>
      </c>
      <c r="B24" s="36" t="s">
        <v>45</v>
      </c>
      <c r="C24" s="37">
        <v>1144.22</v>
      </c>
      <c r="D24" s="37" t="s">
        <v>46</v>
      </c>
      <c r="E24" s="37">
        <v>14302.8</v>
      </c>
    </row>
    <row r="25" spans="1:5" customFormat="1" ht="15.75" outlineLevel="2" thickBot="1">
      <c r="A25" s="36" t="s">
        <v>56</v>
      </c>
      <c r="B25" s="36" t="s">
        <v>57</v>
      </c>
      <c r="C25" s="37">
        <v>1791.17</v>
      </c>
      <c r="D25" s="37" t="s">
        <v>46</v>
      </c>
      <c r="E25" s="37">
        <v>36.442999999999998</v>
      </c>
    </row>
    <row r="26" spans="1:5" customFormat="1" ht="15.75" outlineLevel="2" thickBot="1">
      <c r="A26" s="36" t="s">
        <v>85</v>
      </c>
      <c r="B26" s="36" t="s">
        <v>85</v>
      </c>
      <c r="C26" s="37">
        <v>1087.01</v>
      </c>
      <c r="D26" s="37" t="s">
        <v>46</v>
      </c>
      <c r="E26" s="37">
        <v>14302.8</v>
      </c>
    </row>
    <row r="27" spans="1:5" customFormat="1" ht="15.75" outlineLevel="2" thickBot="1">
      <c r="A27" s="36" t="s">
        <v>86</v>
      </c>
      <c r="B27" s="36" t="s">
        <v>87</v>
      </c>
      <c r="C27" s="37">
        <v>1926.96</v>
      </c>
      <c r="D27" s="37" t="s">
        <v>46</v>
      </c>
      <c r="E27" s="37">
        <v>92.155000000000001</v>
      </c>
    </row>
    <row r="28" spans="1:5" customFormat="1" ht="15.75" outlineLevel="2" thickBot="1">
      <c r="A28" s="36" t="s">
        <v>88</v>
      </c>
      <c r="B28" s="36" t="s">
        <v>89</v>
      </c>
      <c r="C28" s="37">
        <v>2002.39</v>
      </c>
      <c r="D28" s="37" t="s">
        <v>46</v>
      </c>
      <c r="E28" s="37">
        <v>14302.8</v>
      </c>
    </row>
    <row r="29" spans="1:5" customFormat="1" ht="15.75" outlineLevel="2" thickBot="1">
      <c r="A29" s="36" t="s">
        <v>90</v>
      </c>
      <c r="B29" s="36" t="s">
        <v>91</v>
      </c>
      <c r="C29" s="37">
        <v>11663.34</v>
      </c>
      <c r="D29" s="37" t="s">
        <v>46</v>
      </c>
      <c r="E29" s="37">
        <v>3492.0160000000001</v>
      </c>
    </row>
    <row r="30" spans="1:5" ht="43.5" outlineLevel="1" thickBot="1">
      <c r="A30" s="25" t="s">
        <v>21</v>
      </c>
      <c r="B30" s="21"/>
      <c r="C30" s="10">
        <f>SUM(C31:C43)</f>
        <v>120882.12000000001</v>
      </c>
      <c r="D30" s="21"/>
      <c r="E30" s="21"/>
    </row>
    <row r="31" spans="1:5" customFormat="1" ht="15.75" outlineLevel="2" thickBot="1">
      <c r="A31" s="36" t="s">
        <v>50</v>
      </c>
      <c r="B31" s="36" t="s">
        <v>50</v>
      </c>
      <c r="C31" s="37">
        <v>270</v>
      </c>
      <c r="D31" s="37" t="s">
        <v>51</v>
      </c>
      <c r="E31" s="37">
        <v>2.7</v>
      </c>
    </row>
    <row r="32" spans="1:5" customFormat="1" ht="15.75" outlineLevel="2" thickBot="1">
      <c r="A32" s="36" t="s">
        <v>58</v>
      </c>
      <c r="B32" s="36" t="s">
        <v>58</v>
      </c>
      <c r="C32" s="37">
        <v>5281.8</v>
      </c>
      <c r="D32" s="37" t="s">
        <v>55</v>
      </c>
      <c r="E32" s="37">
        <v>10</v>
      </c>
    </row>
    <row r="33" spans="1:5" customFormat="1" ht="15.75" outlineLevel="2" thickBot="1">
      <c r="A33" s="36" t="s">
        <v>59</v>
      </c>
      <c r="B33" s="36" t="s">
        <v>59</v>
      </c>
      <c r="C33" s="37">
        <v>2535.48</v>
      </c>
      <c r="D33" s="37" t="s">
        <v>60</v>
      </c>
      <c r="E33" s="37">
        <v>2</v>
      </c>
    </row>
    <row r="34" spans="1:5" customFormat="1" ht="15.75" outlineLevel="2" thickBot="1">
      <c r="A34" s="36" t="s">
        <v>62</v>
      </c>
      <c r="B34" s="36" t="s">
        <v>63</v>
      </c>
      <c r="C34" s="37">
        <v>11810.25</v>
      </c>
      <c r="D34" s="37" t="s">
        <v>55</v>
      </c>
      <c r="E34" s="37">
        <v>15</v>
      </c>
    </row>
    <row r="35" spans="1:5" customFormat="1" ht="15.75" outlineLevel="2" thickBot="1">
      <c r="A35" s="36" t="s">
        <v>84</v>
      </c>
      <c r="B35" s="36" t="s">
        <v>84</v>
      </c>
      <c r="C35" s="37">
        <v>3022.09</v>
      </c>
      <c r="D35" s="37" t="s">
        <v>46</v>
      </c>
      <c r="E35" s="37">
        <v>7.4</v>
      </c>
    </row>
    <row r="36" spans="1:5" customFormat="1" ht="15.75" outlineLevel="2" thickBot="1">
      <c r="A36" s="36" t="s">
        <v>92</v>
      </c>
      <c r="B36" s="36" t="s">
        <v>92</v>
      </c>
      <c r="C36" s="37">
        <v>173.86</v>
      </c>
      <c r="D36" s="37" t="s">
        <v>60</v>
      </c>
      <c r="E36" s="37">
        <v>2</v>
      </c>
    </row>
    <row r="37" spans="1:5" customFormat="1" ht="15.75" outlineLevel="2" thickBot="1">
      <c r="A37" s="36" t="s">
        <v>93</v>
      </c>
      <c r="B37" s="36" t="s">
        <v>93</v>
      </c>
      <c r="C37" s="37">
        <v>47.54</v>
      </c>
      <c r="D37" s="37" t="s">
        <v>60</v>
      </c>
      <c r="E37" s="37">
        <v>1</v>
      </c>
    </row>
    <row r="38" spans="1:5" customFormat="1" ht="15.75" outlineLevel="2" thickBot="1">
      <c r="A38" s="36" t="s">
        <v>94</v>
      </c>
      <c r="B38" s="36" t="s">
        <v>95</v>
      </c>
      <c r="C38" s="37">
        <v>844.34</v>
      </c>
      <c r="D38" s="37" t="s">
        <v>60</v>
      </c>
      <c r="E38" s="37">
        <v>1</v>
      </c>
    </row>
    <row r="39" spans="1:5" customFormat="1" ht="15.75" outlineLevel="2" thickBot="1">
      <c r="A39" s="36" t="s">
        <v>97</v>
      </c>
      <c r="B39" s="36" t="s">
        <v>97</v>
      </c>
      <c r="C39" s="37">
        <v>607.30999999999995</v>
      </c>
      <c r="D39" s="37" t="s">
        <v>60</v>
      </c>
      <c r="E39" s="37">
        <v>1</v>
      </c>
    </row>
    <row r="40" spans="1:5" customFormat="1" ht="15.75" outlineLevel="2" thickBot="1">
      <c r="A40" s="36" t="s">
        <v>100</v>
      </c>
      <c r="B40" s="36" t="s">
        <v>100</v>
      </c>
      <c r="C40" s="37">
        <v>533.25</v>
      </c>
      <c r="D40" s="37" t="s">
        <v>55</v>
      </c>
      <c r="E40" s="37">
        <v>25</v>
      </c>
    </row>
    <row r="41" spans="1:5" customFormat="1" ht="15.75" outlineLevel="2" thickBot="1">
      <c r="A41" s="36" t="s">
        <v>101</v>
      </c>
      <c r="B41" s="36" t="s">
        <v>101</v>
      </c>
      <c r="C41" s="37">
        <v>30.84</v>
      </c>
      <c r="D41" s="37" t="s">
        <v>60</v>
      </c>
      <c r="E41" s="37">
        <v>2</v>
      </c>
    </row>
    <row r="42" spans="1:5" customFormat="1" ht="15.75" outlineLevel="2" thickBot="1">
      <c r="A42" s="36" t="s">
        <v>105</v>
      </c>
      <c r="B42" s="36" t="s">
        <v>105</v>
      </c>
      <c r="C42" s="37">
        <v>94098</v>
      </c>
      <c r="D42" s="37" t="s">
        <v>106</v>
      </c>
      <c r="E42" s="37">
        <v>1</v>
      </c>
    </row>
    <row r="43" spans="1:5" customFormat="1" ht="15.75" outlineLevel="2" thickBot="1">
      <c r="A43" s="36" t="s">
        <v>108</v>
      </c>
      <c r="B43" s="36" t="s">
        <v>108</v>
      </c>
      <c r="C43" s="37">
        <v>1627.36</v>
      </c>
      <c r="D43" s="37" t="s">
        <v>60</v>
      </c>
      <c r="E43" s="37">
        <v>1</v>
      </c>
    </row>
    <row r="44" spans="1:5" s="24" customFormat="1" ht="52.5" customHeight="1" outlineLevel="2" thickBot="1">
      <c r="A44" s="25" t="s">
        <v>22</v>
      </c>
      <c r="B44" s="26"/>
      <c r="C44" s="27">
        <f>SUM(C45:C58)</f>
        <v>69183.62</v>
      </c>
      <c r="D44" s="26"/>
      <c r="E44" s="26"/>
    </row>
    <row r="45" spans="1:5" customFormat="1" ht="15.75" outlineLevel="2" thickBot="1">
      <c r="A45" s="36" t="s">
        <v>48</v>
      </c>
      <c r="B45" s="36" t="s">
        <v>48</v>
      </c>
      <c r="C45" s="37">
        <v>809.36</v>
      </c>
      <c r="D45" s="37" t="s">
        <v>49</v>
      </c>
      <c r="E45" s="37">
        <v>1</v>
      </c>
    </row>
    <row r="46" spans="1:5" customFormat="1" ht="15.75" outlineLevel="2" thickBot="1">
      <c r="A46" s="36" t="s">
        <v>54</v>
      </c>
      <c r="B46" s="36" t="s">
        <v>54</v>
      </c>
      <c r="C46" s="37">
        <v>5052.6000000000004</v>
      </c>
      <c r="D46" s="37" t="s">
        <v>55</v>
      </c>
      <c r="E46" s="37">
        <v>18</v>
      </c>
    </row>
    <row r="47" spans="1:5" customFormat="1" ht="15.75" outlineLevel="2" thickBot="1">
      <c r="A47" s="36" t="s">
        <v>54</v>
      </c>
      <c r="B47" s="36" t="s">
        <v>54</v>
      </c>
      <c r="C47" s="37">
        <v>12912.2</v>
      </c>
      <c r="D47" s="37" t="s">
        <v>55</v>
      </c>
      <c r="E47" s="37">
        <v>46</v>
      </c>
    </row>
    <row r="48" spans="1:5" customFormat="1" ht="15.75" outlineLevel="2" thickBot="1">
      <c r="A48" s="36" t="s">
        <v>61</v>
      </c>
      <c r="B48" s="36" t="s">
        <v>61</v>
      </c>
      <c r="C48" s="37">
        <v>1398.04</v>
      </c>
      <c r="D48" s="37" t="s">
        <v>55</v>
      </c>
      <c r="E48" s="37">
        <v>2</v>
      </c>
    </row>
    <row r="49" spans="1:5" customFormat="1" ht="15.75" outlineLevel="2" thickBot="1">
      <c r="A49" s="36" t="s">
        <v>64</v>
      </c>
      <c r="B49" s="36" t="s">
        <v>64</v>
      </c>
      <c r="C49" s="37">
        <v>2795.69</v>
      </c>
      <c r="D49" s="37" t="s">
        <v>60</v>
      </c>
      <c r="E49" s="37">
        <v>1</v>
      </c>
    </row>
    <row r="50" spans="1:5" customFormat="1" ht="15.75" outlineLevel="2" thickBot="1">
      <c r="A50" s="36" t="s">
        <v>65</v>
      </c>
      <c r="B50" s="36" t="s">
        <v>65</v>
      </c>
      <c r="C50" s="37">
        <v>2265.9699999999998</v>
      </c>
      <c r="D50" s="37" t="s">
        <v>60</v>
      </c>
      <c r="E50" s="37">
        <v>1</v>
      </c>
    </row>
    <row r="51" spans="1:5" customFormat="1" ht="15.75" outlineLevel="2" thickBot="1">
      <c r="A51" s="36" t="s">
        <v>66</v>
      </c>
      <c r="B51" s="36" t="s">
        <v>66</v>
      </c>
      <c r="C51" s="37">
        <v>7675.6</v>
      </c>
      <c r="D51" s="37" t="s">
        <v>60</v>
      </c>
      <c r="E51" s="37">
        <v>4</v>
      </c>
    </row>
    <row r="52" spans="1:5" customFormat="1" ht="15.75" outlineLevel="2" thickBot="1">
      <c r="A52" s="36" t="s">
        <v>67</v>
      </c>
      <c r="B52" s="36" t="s">
        <v>67</v>
      </c>
      <c r="C52" s="37">
        <v>12778.3</v>
      </c>
      <c r="D52" s="37" t="s">
        <v>68</v>
      </c>
      <c r="E52" s="37">
        <v>10</v>
      </c>
    </row>
    <row r="53" spans="1:5" customFormat="1" ht="15.75" outlineLevel="2" thickBot="1">
      <c r="A53" s="36" t="s">
        <v>69</v>
      </c>
      <c r="B53" s="36" t="s">
        <v>69</v>
      </c>
      <c r="C53" s="37">
        <v>9031.6</v>
      </c>
      <c r="D53" s="37" t="s">
        <v>55</v>
      </c>
      <c r="E53" s="37">
        <v>10</v>
      </c>
    </row>
    <row r="54" spans="1:5" customFormat="1" ht="15.75" outlineLevel="2" thickBot="1">
      <c r="A54" s="36" t="s">
        <v>82</v>
      </c>
      <c r="B54" s="36" t="s">
        <v>82</v>
      </c>
      <c r="C54" s="37">
        <v>2188.08</v>
      </c>
      <c r="D54" s="37" t="s">
        <v>83</v>
      </c>
      <c r="E54" s="37">
        <v>3</v>
      </c>
    </row>
    <row r="55" spans="1:5" customFormat="1" ht="15.75" outlineLevel="2" thickBot="1">
      <c r="A55" s="36" t="s">
        <v>98</v>
      </c>
      <c r="B55" s="36" t="s">
        <v>98</v>
      </c>
      <c r="C55" s="37">
        <v>810.42</v>
      </c>
      <c r="D55" s="37" t="s">
        <v>99</v>
      </c>
      <c r="E55" s="37">
        <v>3</v>
      </c>
    </row>
    <row r="56" spans="1:5" customFormat="1" ht="15.75" outlineLevel="2" thickBot="1">
      <c r="A56" s="36" t="s">
        <v>102</v>
      </c>
      <c r="B56" s="36" t="s">
        <v>102</v>
      </c>
      <c r="C56" s="37">
        <v>6779.94</v>
      </c>
      <c r="D56" s="37" t="s">
        <v>55</v>
      </c>
      <c r="E56" s="37">
        <v>34</v>
      </c>
    </row>
    <row r="57" spans="1:5" customFormat="1" ht="15.75" outlineLevel="2" thickBot="1">
      <c r="A57" s="36" t="s">
        <v>103</v>
      </c>
      <c r="B57" s="36" t="s">
        <v>104</v>
      </c>
      <c r="C57" s="37">
        <v>335.11</v>
      </c>
      <c r="D57" s="37" t="s">
        <v>60</v>
      </c>
      <c r="E57" s="37">
        <v>1</v>
      </c>
    </row>
    <row r="58" spans="1:5" customFormat="1" ht="15.75" outlineLevel="2" thickBot="1">
      <c r="A58" s="36" t="s">
        <v>107</v>
      </c>
      <c r="B58" s="36" t="s">
        <v>107</v>
      </c>
      <c r="C58" s="37">
        <v>4350.71</v>
      </c>
      <c r="D58" s="37" t="s">
        <v>49</v>
      </c>
      <c r="E58" s="37">
        <v>7</v>
      </c>
    </row>
    <row r="59" spans="1:5" s="24" customFormat="1" ht="28.5" outlineLevel="2">
      <c r="A59" s="25" t="s">
        <v>23</v>
      </c>
      <c r="B59" s="26"/>
      <c r="C59" s="27"/>
      <c r="D59" s="26"/>
      <c r="E59" s="26"/>
    </row>
    <row r="60" spans="1:5" ht="28.5">
      <c r="A60" s="25" t="s">
        <v>24</v>
      </c>
      <c r="B60" s="9" t="e">
        <f>SUM(#REF!)</f>
        <v>#REF!</v>
      </c>
      <c r="C60" s="10">
        <v>0</v>
      </c>
      <c r="D60" s="3"/>
      <c r="E60" s="2"/>
    </row>
    <row r="61" spans="1:5" ht="28.5">
      <c r="A61" s="25" t="s">
        <v>25</v>
      </c>
      <c r="B61" s="9">
        <f>B62</f>
        <v>0</v>
      </c>
      <c r="C61" s="10">
        <f>B61</f>
        <v>0</v>
      </c>
      <c r="D61" s="3"/>
      <c r="E61" s="2"/>
    </row>
    <row r="62" spans="1:5">
      <c r="A62" s="3" t="s">
        <v>0</v>
      </c>
      <c r="B62" s="9"/>
      <c r="C62" s="29">
        <f t="shared" ref="C62" si="0">B62*1.18</f>
        <v>0</v>
      </c>
      <c r="D62" s="3"/>
      <c r="E62" s="2"/>
    </row>
    <row r="63" spans="1:5" ht="28.5">
      <c r="A63" s="25" t="s">
        <v>26</v>
      </c>
      <c r="B63" s="9" t="e">
        <f>#REF!+#REF!</f>
        <v>#REF!</v>
      </c>
      <c r="C63" s="10">
        <v>0</v>
      </c>
      <c r="D63" s="3"/>
      <c r="E63" s="2"/>
    </row>
    <row r="64" spans="1:5" ht="28.5">
      <c r="A64" s="25" t="s">
        <v>27</v>
      </c>
      <c r="B64" s="9" t="e">
        <f>#REF!</f>
        <v>#REF!</v>
      </c>
      <c r="C64" s="10">
        <v>0</v>
      </c>
      <c r="D64" s="3"/>
      <c r="E64" s="2"/>
    </row>
    <row r="65" spans="1:5">
      <c r="A65" s="25"/>
      <c r="B65" s="9"/>
      <c r="C65" s="10"/>
      <c r="D65" s="3"/>
      <c r="E65" s="2"/>
    </row>
    <row r="66" spans="1:5" ht="29.25" thickBot="1">
      <c r="A66" s="25" t="s">
        <v>28</v>
      </c>
      <c r="B66" s="9" t="e">
        <f>#REF!+#REF!</f>
        <v>#REF!</v>
      </c>
      <c r="C66" s="10">
        <f>SUM(C67:C68)</f>
        <v>14488.73</v>
      </c>
      <c r="D66" s="3"/>
      <c r="E66" s="2"/>
    </row>
    <row r="67" spans="1:5" customFormat="1" ht="15.75" outlineLevel="2" thickBot="1">
      <c r="A67" s="36" t="s">
        <v>70</v>
      </c>
      <c r="B67" s="36" t="s">
        <v>70</v>
      </c>
      <c r="C67" s="37">
        <v>7723.51</v>
      </c>
      <c r="D67" s="37" t="s">
        <v>46</v>
      </c>
      <c r="E67" s="37">
        <v>14302.8</v>
      </c>
    </row>
    <row r="68" spans="1:5" customFormat="1" ht="15.75" outlineLevel="2" thickBot="1">
      <c r="A68" s="36" t="s">
        <v>71</v>
      </c>
      <c r="B68" s="36" t="s">
        <v>71</v>
      </c>
      <c r="C68" s="37">
        <v>6765.22</v>
      </c>
      <c r="D68" s="37" t="s">
        <v>46</v>
      </c>
      <c r="E68" s="37">
        <v>14302.8</v>
      </c>
    </row>
    <row r="69" spans="1:5" ht="43.5" thickBot="1">
      <c r="A69" s="25" t="s">
        <v>29</v>
      </c>
      <c r="B69" s="9" t="e">
        <f>#REF!</f>
        <v>#REF!</v>
      </c>
      <c r="C69" s="10">
        <f>SUM(C70:C71)</f>
        <v>3714.77</v>
      </c>
      <c r="D69" s="3"/>
      <c r="E69" s="2"/>
    </row>
    <row r="70" spans="1:5" customFormat="1" ht="15.75" outlineLevel="2" thickBot="1">
      <c r="A70" s="36" t="s">
        <v>47</v>
      </c>
      <c r="B70" s="36" t="s">
        <v>47</v>
      </c>
      <c r="C70" s="37">
        <v>931.68</v>
      </c>
      <c r="D70" s="37" t="s">
        <v>46</v>
      </c>
      <c r="E70" s="37">
        <v>647</v>
      </c>
    </row>
    <row r="71" spans="1:5" customFormat="1" ht="15.75" outlineLevel="2" thickBot="1">
      <c r="A71" s="36" t="s">
        <v>47</v>
      </c>
      <c r="B71" s="36" t="s">
        <v>47</v>
      </c>
      <c r="C71" s="37">
        <v>2783.09</v>
      </c>
      <c r="D71" s="37" t="s">
        <v>46</v>
      </c>
      <c r="E71" s="37">
        <v>1932.7</v>
      </c>
    </row>
    <row r="72" spans="1:5" ht="57.75" thickBot="1">
      <c r="A72" s="25" t="s">
        <v>30</v>
      </c>
      <c r="B72" s="9" t="e">
        <f>SUM(#REF!)</f>
        <v>#REF!</v>
      </c>
      <c r="C72" s="10">
        <f>SUM(C73:C76)</f>
        <v>108838.51999999999</v>
      </c>
      <c r="D72" s="3"/>
      <c r="E72" s="2"/>
    </row>
    <row r="73" spans="1:5" customFormat="1" ht="15.75" outlineLevel="2" thickBot="1">
      <c r="A73" s="36" t="s">
        <v>52</v>
      </c>
      <c r="B73" s="36" t="s">
        <v>53</v>
      </c>
      <c r="C73" s="37">
        <v>486.3</v>
      </c>
      <c r="D73" s="37" t="s">
        <v>46</v>
      </c>
      <c r="E73" s="37">
        <v>28605.599999999999</v>
      </c>
    </row>
    <row r="74" spans="1:5" customFormat="1" ht="15.75" outlineLevel="2" thickBot="1">
      <c r="A74" s="36" t="s">
        <v>74</v>
      </c>
      <c r="B74" s="36" t="s">
        <v>75</v>
      </c>
      <c r="C74" s="37">
        <v>40333.919999999998</v>
      </c>
      <c r="D74" s="37" t="s">
        <v>46</v>
      </c>
      <c r="E74" s="37">
        <v>14302.8</v>
      </c>
    </row>
    <row r="75" spans="1:5" customFormat="1" ht="15.75" outlineLevel="2" thickBot="1">
      <c r="A75" s="36" t="s">
        <v>76</v>
      </c>
      <c r="B75" s="36" t="s">
        <v>77</v>
      </c>
      <c r="C75" s="37">
        <v>40333.9</v>
      </c>
      <c r="D75" s="37" t="s">
        <v>46</v>
      </c>
      <c r="E75" s="37">
        <v>14302.8</v>
      </c>
    </row>
    <row r="76" spans="1:5" customFormat="1" ht="15.75" outlineLevel="2" thickBot="1">
      <c r="A76" s="36" t="s">
        <v>96</v>
      </c>
      <c r="B76" s="36" t="s">
        <v>96</v>
      </c>
      <c r="C76" s="37">
        <v>27684.400000000001</v>
      </c>
      <c r="D76" s="37" t="s">
        <v>60</v>
      </c>
      <c r="E76" s="37">
        <v>20</v>
      </c>
    </row>
    <row r="77" spans="1:5">
      <c r="A77" s="25" t="s">
        <v>31</v>
      </c>
      <c r="B77" s="9">
        <f>B78</f>
        <v>1932.2033898305085</v>
      </c>
      <c r="C77" s="10">
        <f>C78</f>
        <v>2280</v>
      </c>
      <c r="D77" s="3"/>
      <c r="E77" s="2"/>
    </row>
    <row r="78" spans="1:5" ht="45">
      <c r="A78" s="5" t="s">
        <v>7</v>
      </c>
      <c r="B78" s="11">
        <f>C78/1.18</f>
        <v>1932.2033898305085</v>
      </c>
      <c r="C78" s="12">
        <f>E78*12*5</f>
        <v>2280</v>
      </c>
      <c r="D78" s="5" t="s">
        <v>5</v>
      </c>
      <c r="E78" s="5">
        <v>38</v>
      </c>
    </row>
    <row r="79" spans="1:5">
      <c r="A79" s="25" t="s">
        <v>32</v>
      </c>
      <c r="B79" s="13" t="e">
        <f>B13+B16+B19+#REF!+#REF!+#REF!+B60+B61+B63+B64+B66+B69+B72+B77</f>
        <v>#REF!</v>
      </c>
      <c r="C79" s="14">
        <f>C13+C16+C19+C23+C30+C44+C63+C64+C66+C69+C993+C72+C60+C59+C77</f>
        <v>515163.88</v>
      </c>
      <c r="D79" s="29" t="s">
        <v>35</v>
      </c>
      <c r="E79" s="2"/>
    </row>
    <row r="80" spans="1:5">
      <c r="A80" s="25" t="s">
        <v>33</v>
      </c>
      <c r="B80" s="15"/>
      <c r="C80" s="10">
        <f>C79*1.18</f>
        <v>607893.37839999993</v>
      </c>
      <c r="D80" s="29" t="s">
        <v>35</v>
      </c>
      <c r="E80" s="2"/>
    </row>
    <row r="81" spans="1:5">
      <c r="A81" s="25" t="s">
        <v>34</v>
      </c>
      <c r="B81" s="15"/>
      <c r="C81" s="10">
        <f>C4+C6+C10-C80</f>
        <v>-853420.94839999999</v>
      </c>
      <c r="D81" s="29" t="s">
        <v>35</v>
      </c>
      <c r="E81" s="2"/>
    </row>
    <row r="82" spans="1:5" ht="28.5">
      <c r="A82" s="25" t="s">
        <v>37</v>
      </c>
      <c r="B82" s="9"/>
      <c r="C82" s="10">
        <f>C81+C8</f>
        <v>-739973.13839999994</v>
      </c>
      <c r="D82" s="29" t="s">
        <v>35</v>
      </c>
      <c r="E82" s="2"/>
    </row>
    <row r="85" spans="1:5">
      <c r="C85" s="16">
        <f>C13+C16+C19+C23+C30+C44+C63+C66+C69+C72+C60+C59</f>
        <v>512883.88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2018-03-14T07:14:20Z</cp:lastPrinted>
  <dcterms:created xsi:type="dcterms:W3CDTF">2016-03-18T02:51:51Z</dcterms:created>
  <dcterms:modified xsi:type="dcterms:W3CDTF">2018-03-14T07:14:23Z</dcterms:modified>
</cp:coreProperties>
</file>