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Лист1!$A$1:$E$80</definedName>
  </definedNames>
  <calcPr calcId="124519" calcMode="manual"/>
</workbook>
</file>

<file path=xl/calcChain.xml><?xml version="1.0" encoding="utf-8"?>
<calcChain xmlns="http://schemas.openxmlformats.org/spreadsheetml/2006/main">
  <c r="C78" i="1"/>
  <c r="C79" s="1"/>
  <c r="C80" s="1"/>
  <c r="C77"/>
  <c r="C12"/>
  <c r="C8"/>
  <c r="C9"/>
  <c r="C67"/>
  <c r="C34"/>
  <c r="C30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8"/>
  <c r="E98"/>
  <c r="C11" i="1"/>
  <c r="C63"/>
  <c r="C23"/>
  <c r="C20"/>
  <c r="C17"/>
  <c r="C14"/>
  <c r="C83"/>
  <c r="C75" l="1"/>
  <c r="C74" s="1"/>
  <c r="B59" l="1"/>
  <c r="B67" l="1"/>
  <c r="B61"/>
  <c r="B75" l="1"/>
  <c r="B74" s="1"/>
  <c r="B66"/>
  <c r="B63"/>
  <c r="B62"/>
  <c r="B60"/>
  <c r="B20"/>
  <c r="B17"/>
  <c r="B14"/>
  <c r="B77" l="1"/>
</calcChain>
</file>

<file path=xl/sharedStrings.xml><?xml version="1.0" encoding="utf-8"?>
<sst xmlns="http://schemas.openxmlformats.org/spreadsheetml/2006/main" count="381" uniqueCount="160">
  <si>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</si>
  <si>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</si>
  <si>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</si>
  <si>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</si>
  <si>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</si>
  <si>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</si>
  <si>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</si>
  <si>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</si>
  <si>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</si>
  <si>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</si>
  <si>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</si>
  <si>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</si>
  <si>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</si>
  <si>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</si>
  <si>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</si>
  <si>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</si>
  <si>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</si>
  <si>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</si>
  <si>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</si>
  <si>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</si>
  <si>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</si>
  <si>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</si>
  <si>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</si>
  <si>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</si>
  <si>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</si>
  <si>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</si>
  <si>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</si>
  <si>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</si>
  <si>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</si>
  <si>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Лазо, д. 63</t>
  </si>
  <si>
    <t>Чел.</t>
  </si>
  <si>
    <t>м2</t>
  </si>
  <si>
    <t>Закрытие и открытие стояков</t>
  </si>
  <si>
    <t>1 стояк</t>
  </si>
  <si>
    <t>шт</t>
  </si>
  <si>
    <t>Очистка канализационной сети</t>
  </si>
  <si>
    <t>м</t>
  </si>
  <si>
    <t>Прочистка труб ХВС</t>
  </si>
  <si>
    <t>Ремонт вентилей д.20-32</t>
  </si>
  <si>
    <t>Ремонт канализационной трубы</t>
  </si>
  <si>
    <t>м3</t>
  </si>
  <si>
    <t>Ремонт штрабы: ДВП</t>
  </si>
  <si>
    <t>Ремонт штрабы: кирпич</t>
  </si>
  <si>
    <t>Смена вентиля до д.32</t>
  </si>
  <si>
    <t>Смена вентиля, д. 20 мм</t>
  </si>
  <si>
    <t>Смена стекол</t>
  </si>
  <si>
    <t>1м</t>
  </si>
  <si>
    <t>Смена труб ХВС д.20</t>
  </si>
  <si>
    <t>Смена труб канализации д. 100</t>
  </si>
  <si>
    <t>осмотр подвала</t>
  </si>
  <si>
    <t>раз</t>
  </si>
  <si>
    <t>ревизия контактного соединения, аварийный осмотр ВРУ</t>
  </si>
  <si>
    <t>ревизия контактного соединения, аварийный осмотр В</t>
  </si>
  <si>
    <t>сброс воздуха с системы отопления</t>
  </si>
  <si>
    <t>Старшие по дому</t>
  </si>
  <si>
    <t>Общий итог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</si>
  <si>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</si>
  <si>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</si>
  <si>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</si>
  <si>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ремонт труб КНС Итог</t>
  </si>
  <si>
    <t>ремонт труб КНС</t>
  </si>
  <si>
    <t>ревизия контактного соединения, аварийный осмотр ВРУ Итог</t>
  </si>
  <si>
    <t>прочистка канализационной сети внутренней Итог</t>
  </si>
  <si>
    <t>прочистка канализационной сети внутренней</t>
  </si>
  <si>
    <t>покос травы с исп.бензинового триммера с исп.лески Итог</t>
  </si>
  <si>
    <t>покос травы с исп.бензинового триммера с исп.лески</t>
  </si>
  <si>
    <t>песок Итог</t>
  </si>
  <si>
    <t>песок</t>
  </si>
  <si>
    <t>осмотр подвала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</si>
  <si>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</si>
  <si>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</si>
  <si>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</si>
  <si>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</si>
  <si>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</si>
  <si>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</si>
  <si>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</si>
  <si>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</si>
  <si>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</si>
  <si>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</si>
  <si>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</si>
  <si>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</si>
  <si>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Устранение свищей хомутами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</si>
  <si>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</si>
  <si>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</si>
  <si>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</si>
  <si>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</si>
  <si>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</si>
  <si>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</si>
  <si>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</si>
  <si>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</si>
  <si>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</si>
  <si>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</si>
  <si>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</si>
  <si>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</si>
  <si>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</si>
  <si>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</si>
  <si>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</si>
  <si>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</si>
  <si>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</si>
  <si>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</si>
  <si>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</si>
  <si>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отопления ППР д. 20 (полотенцесушит/без сварочных Итог</t>
  </si>
  <si>
    <t>Смена труб отопления ППР д. 20 (полотенцесушит/без</t>
  </si>
  <si>
    <t>Смена труб отопления ППР д. 20 (полотенцесушит/без сварочных</t>
  </si>
  <si>
    <t>Смена труб канализации д. 100 Итог</t>
  </si>
  <si>
    <t>Смена труб ХВС д.32 Итог</t>
  </si>
  <si>
    <t>Смена труб ХВС д.32</t>
  </si>
  <si>
    <t>Смена труб ХВС д.25 Итог</t>
  </si>
  <si>
    <t>Смена труб ХВС д.25</t>
  </si>
  <si>
    <t>Смена труб ХВС д.20 Итог</t>
  </si>
  <si>
    <t>Смена труб ГВС д.50 Итог</t>
  </si>
  <si>
    <t>Смена труб ГВС д.50</t>
  </si>
  <si>
    <t>Смена стекол Итог</t>
  </si>
  <si>
    <t>Смена вентиля, д. 20 мм Итог</t>
  </si>
  <si>
    <t>Смена вентиля до д.32 Итог</t>
  </si>
  <si>
    <t>Смена вентиля д. 50 Итог</t>
  </si>
  <si>
    <t>Смена вентиля д. 50</t>
  </si>
  <si>
    <t>Ремонт штрабы: кирпич Итог</t>
  </si>
  <si>
    <t>Ремонт штрабы: ДВП Итог</t>
  </si>
  <si>
    <t>Ремонт радиатора Итог</t>
  </si>
  <si>
    <t>Ремонт радиатора</t>
  </si>
  <si>
    <t>Ремонт канализационной трубы Итог</t>
  </si>
  <si>
    <t>Ремонт вентилей д.20-32 Итог</t>
  </si>
  <si>
    <t>Прочистка труб ХВС Итог</t>
  </si>
  <si>
    <t>Очистка канализационной сети Итог</t>
  </si>
  <si>
    <t>Отогрев стояков Итог</t>
  </si>
  <si>
    <t>Отогрев стояков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</si>
  <si>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</si>
  <si>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</si>
  <si>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</si>
  <si>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</si>
  <si>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</si>
  <si>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</si>
  <si>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</si>
  <si>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</si>
  <si>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</si>
  <si>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</si>
  <si>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</si>
  <si>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</si>
  <si>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</si>
  <si>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</si>
  <si>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</si>
  <si>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</si>
  <si>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</si>
  <si>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</si>
  <si>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</si>
  <si>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</si>
  <si>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ЛАЗО ул. д.63 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</si>
  <si>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</si>
  <si>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</si>
  <si>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</si>
  <si>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</si>
  <si>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</si>
  <si>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</si>
  <si>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</si>
  <si>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</si>
  <si>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</si>
  <si>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</si>
  <si>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</si>
  <si>
    <t>Аптека №2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</si>
</sst>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5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6" xfId="0" applyFill="1" applyBorder="1"/>
    <xf numFmtId="2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/>
    <xf numFmtId="0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0" fillId="3" borderId="6" xfId="0" applyFill="1" applyBorder="1"/>
    <xf numFmtId="4" fontId="13" fillId="5" borderId="7" xfId="0" applyNumberFormat="1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67" workbookViewId="0">
      <selection activeCell="C81" sqref="C81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9" t="s">
        <v>7</v>
      </c>
      <c r="B1" s="39"/>
      <c r="C1" s="39"/>
      <c r="D1" s="39"/>
      <c r="E1" s="39"/>
    </row>
    <row r="2" spans="1:5" ht="17.25" customHeight="1">
      <c r="A2" s="29" t="s">
        <v>29</v>
      </c>
      <c r="B2" s="9" t="s">
        <v>5</v>
      </c>
      <c r="C2" s="41" t="s">
        <v>149</v>
      </c>
      <c r="D2" s="41"/>
      <c r="E2" s="41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20" t="s">
        <v>150</v>
      </c>
      <c r="B4" s="1"/>
      <c r="C4" s="4">
        <v>-986008.54519999982</v>
      </c>
      <c r="D4" s="22" t="s">
        <v>26</v>
      </c>
      <c r="E4" s="8"/>
    </row>
    <row r="5" spans="1:5">
      <c r="A5" s="42" t="s">
        <v>28</v>
      </c>
      <c r="B5" s="43"/>
      <c r="C5" s="43"/>
      <c r="D5" s="43"/>
      <c r="E5" s="44"/>
    </row>
    <row r="6" spans="1:5" ht="28.5">
      <c r="A6" s="20" t="s">
        <v>151</v>
      </c>
      <c r="B6" s="1"/>
      <c r="C6" s="4">
        <v>950647.4</v>
      </c>
      <c r="D6" s="22" t="s">
        <v>26</v>
      </c>
      <c r="E6" s="8"/>
    </row>
    <row r="7" spans="1:5">
      <c r="A7" s="20" t="s">
        <v>152</v>
      </c>
      <c r="B7" s="1"/>
      <c r="C7" s="4">
        <v>809354.56</v>
      </c>
      <c r="D7" s="22" t="s">
        <v>26</v>
      </c>
      <c r="E7" s="8"/>
    </row>
    <row r="8" spans="1:5">
      <c r="A8" s="20" t="s">
        <v>153</v>
      </c>
      <c r="B8" s="1"/>
      <c r="C8" s="4">
        <f>C7-C6</f>
        <v>-141292.83999999997</v>
      </c>
      <c r="D8" s="22" t="s">
        <v>26</v>
      </c>
      <c r="E8" s="8"/>
    </row>
    <row r="9" spans="1:5">
      <c r="A9" s="20" t="s">
        <v>8</v>
      </c>
      <c r="B9" s="1"/>
      <c r="C9" s="4">
        <f>C11+C10</f>
        <v>33842.400000000001</v>
      </c>
      <c r="D9" s="22" t="s">
        <v>26</v>
      </c>
      <c r="E9" s="8"/>
    </row>
    <row r="10" spans="1:5">
      <c r="A10" s="20" t="s">
        <v>159</v>
      </c>
      <c r="B10" s="1"/>
      <c r="C10" s="38">
        <v>20298.72</v>
      </c>
      <c r="D10" s="22"/>
      <c r="E10" s="8"/>
    </row>
    <row r="11" spans="1:5">
      <c r="A11" s="20" t="s">
        <v>9</v>
      </c>
      <c r="B11" s="1"/>
      <c r="C11" s="23">
        <f>600*12+528.64*12</f>
        <v>13543.68</v>
      </c>
      <c r="D11" s="22" t="s">
        <v>26</v>
      </c>
      <c r="E11" s="8"/>
    </row>
    <row r="12" spans="1:5">
      <c r="A12" s="29" t="s">
        <v>154</v>
      </c>
      <c r="B12" s="9"/>
      <c r="C12" s="10">
        <f>C6+C9</f>
        <v>984489.8</v>
      </c>
      <c r="D12" s="22" t="s">
        <v>26</v>
      </c>
      <c r="E12" s="2"/>
    </row>
    <row r="13" spans="1:5">
      <c r="A13" s="40" t="s">
        <v>10</v>
      </c>
      <c r="B13" s="40"/>
      <c r="C13" s="40"/>
      <c r="D13" s="40"/>
      <c r="E13" s="40"/>
    </row>
    <row r="14" spans="1:5" ht="29.25" thickBot="1">
      <c r="A14" s="29" t="s">
        <v>11</v>
      </c>
      <c r="B14" s="9" t="e">
        <f>#REF!</f>
        <v>#REF!</v>
      </c>
      <c r="C14" s="10">
        <f>SUM(C15:C16)</f>
        <v>149699.60999999999</v>
      </c>
      <c r="D14" s="3"/>
      <c r="E14" s="2"/>
    </row>
    <row r="15" spans="1:5" s="36" customFormat="1" ht="15.75" outlineLevel="2" thickBot="1">
      <c r="A15" s="37" t="s">
        <v>87</v>
      </c>
      <c r="B15" s="37" t="s">
        <v>86</v>
      </c>
      <c r="C15" s="37">
        <v>77486.789999999994</v>
      </c>
      <c r="D15" s="37" t="s">
        <v>31</v>
      </c>
      <c r="E15" s="37">
        <v>20284.5</v>
      </c>
    </row>
    <row r="16" spans="1:5" s="36" customFormat="1" ht="15.75" outlineLevel="2" thickBot="1">
      <c r="A16" s="37" t="s">
        <v>84</v>
      </c>
      <c r="B16" s="37" t="s">
        <v>83</v>
      </c>
      <c r="C16" s="37">
        <v>72212.820000000007</v>
      </c>
      <c r="D16" s="37" t="s">
        <v>31</v>
      </c>
      <c r="E16" s="37">
        <v>20284.5</v>
      </c>
    </row>
    <row r="17" spans="1:5" ht="29.25" thickBot="1">
      <c r="A17" s="29" t="s">
        <v>12</v>
      </c>
      <c r="B17" s="9" t="e">
        <f>#REF!</f>
        <v>#REF!</v>
      </c>
      <c r="C17" s="10">
        <f>SUM(C18:C19)</f>
        <v>58013.7</v>
      </c>
      <c r="D17" s="3"/>
      <c r="E17" s="2"/>
    </row>
    <row r="18" spans="1:5" s="36" customFormat="1" ht="15.75" outlineLevel="2" thickBot="1">
      <c r="A18" s="37" t="s">
        <v>96</v>
      </c>
      <c r="B18" s="37" t="s">
        <v>96</v>
      </c>
      <c r="C18" s="37">
        <v>25152.78</v>
      </c>
      <c r="D18" s="37" t="s">
        <v>31</v>
      </c>
      <c r="E18" s="37">
        <v>20284.5</v>
      </c>
    </row>
    <row r="19" spans="1:5" s="36" customFormat="1" ht="15.75" outlineLevel="2" thickBot="1">
      <c r="A19" s="37" t="s">
        <v>94</v>
      </c>
      <c r="B19" s="37" t="s">
        <v>94</v>
      </c>
      <c r="C19" s="37">
        <v>32860.92</v>
      </c>
      <c r="D19" s="37" t="s">
        <v>31</v>
      </c>
      <c r="E19" s="37">
        <v>20284.5</v>
      </c>
    </row>
    <row r="20" spans="1:5" ht="29.25" thickBot="1">
      <c r="A20" s="29" t="s">
        <v>13</v>
      </c>
      <c r="B20" s="11" t="e">
        <f>#REF!+#REF!</f>
        <v>#REF!</v>
      </c>
      <c r="C20" s="10">
        <f>SUM(C21:C22)</f>
        <v>113410.4</v>
      </c>
      <c r="D20" s="5"/>
      <c r="E20" s="2"/>
    </row>
    <row r="21" spans="1:5" s="36" customFormat="1" ht="15.75" outlineLevel="2" thickBot="1">
      <c r="A21" s="37" t="s">
        <v>142</v>
      </c>
      <c r="B21" s="37" t="s">
        <v>142</v>
      </c>
      <c r="C21" s="37">
        <v>56436.2</v>
      </c>
      <c r="D21" s="37" t="s">
        <v>30</v>
      </c>
      <c r="E21" s="37">
        <v>1049</v>
      </c>
    </row>
    <row r="22" spans="1:5" s="36" customFormat="1" ht="15.75" outlineLevel="2" thickBot="1">
      <c r="A22" s="37" t="s">
        <v>140</v>
      </c>
      <c r="B22" s="37" t="s">
        <v>140</v>
      </c>
      <c r="C22" s="37">
        <v>56974.2</v>
      </c>
      <c r="D22" s="37" t="s">
        <v>30</v>
      </c>
      <c r="E22" s="37">
        <v>1059</v>
      </c>
    </row>
    <row r="23" spans="1:5" ht="43.5" thickBot="1">
      <c r="A23" s="29" t="s">
        <v>14</v>
      </c>
      <c r="B23" s="9"/>
      <c r="C23" s="10">
        <f>SUM(C24:C29)</f>
        <v>17363.55</v>
      </c>
      <c r="D23" s="3"/>
      <c r="E23" s="2"/>
    </row>
    <row r="24" spans="1:5" s="36" customFormat="1" ht="15.75" outlineLevel="2" thickBot="1">
      <c r="A24" s="37" t="s">
        <v>138</v>
      </c>
      <c r="B24" s="37" t="s">
        <v>138</v>
      </c>
      <c r="C24" s="37">
        <v>1622.76</v>
      </c>
      <c r="D24" s="37" t="s">
        <v>31</v>
      </c>
      <c r="E24" s="37">
        <v>20284.5</v>
      </c>
    </row>
    <row r="25" spans="1:5" s="36" customFormat="1" ht="15.75" outlineLevel="2" thickBot="1">
      <c r="A25" s="37" t="s">
        <v>136</v>
      </c>
      <c r="B25" s="37" t="s">
        <v>135</v>
      </c>
      <c r="C25" s="37">
        <v>1825.61</v>
      </c>
      <c r="D25" s="37" t="s">
        <v>31</v>
      </c>
      <c r="E25" s="37">
        <v>20284.5</v>
      </c>
    </row>
    <row r="26" spans="1:5" s="36" customFormat="1" ht="15.75" outlineLevel="2" thickBot="1">
      <c r="A26" s="37" t="s">
        <v>79</v>
      </c>
      <c r="B26" s="37" t="s">
        <v>79</v>
      </c>
      <c r="C26" s="37">
        <v>1541.62</v>
      </c>
      <c r="D26" s="37" t="s">
        <v>31</v>
      </c>
      <c r="E26" s="37">
        <v>20284.5</v>
      </c>
    </row>
    <row r="27" spans="1:5" s="36" customFormat="1" ht="15.75" outlineLevel="2" thickBot="1">
      <c r="A27" s="37" t="s">
        <v>77</v>
      </c>
      <c r="B27" s="37" t="s">
        <v>76</v>
      </c>
      <c r="C27" s="37">
        <v>1622.76</v>
      </c>
      <c r="D27" s="37" t="s">
        <v>31</v>
      </c>
      <c r="E27" s="37">
        <v>20284.5</v>
      </c>
    </row>
    <row r="28" spans="1:5" s="36" customFormat="1" ht="15.75" outlineLevel="2" thickBot="1">
      <c r="A28" s="37" t="s">
        <v>74</v>
      </c>
      <c r="B28" s="37" t="s">
        <v>73</v>
      </c>
      <c r="C28" s="37">
        <v>2839.84</v>
      </c>
      <c r="D28" s="37" t="s">
        <v>31</v>
      </c>
      <c r="E28" s="37">
        <v>20284.5</v>
      </c>
    </row>
    <row r="29" spans="1:5" s="36" customFormat="1" ht="15.75" outlineLevel="2" thickBot="1">
      <c r="A29" s="37" t="s">
        <v>71</v>
      </c>
      <c r="B29" s="37" t="s">
        <v>70</v>
      </c>
      <c r="C29" s="37">
        <v>7910.96</v>
      </c>
      <c r="D29" s="37" t="s">
        <v>31</v>
      </c>
      <c r="E29" s="37">
        <v>20284.5</v>
      </c>
    </row>
    <row r="30" spans="1:5" ht="43.5" outlineLevel="1" thickBot="1">
      <c r="A30" s="29" t="s">
        <v>15</v>
      </c>
      <c r="B30" s="21"/>
      <c r="C30" s="10">
        <f>SUM(C31:C33)</f>
        <v>8089.93</v>
      </c>
      <c r="D30" s="21"/>
      <c r="E30" s="21"/>
    </row>
    <row r="31" spans="1:5" s="36" customFormat="1" ht="15.75" outlineLevel="2" thickBot="1">
      <c r="A31" s="37" t="s">
        <v>41</v>
      </c>
      <c r="B31" s="37" t="s">
        <v>41</v>
      </c>
      <c r="C31" s="37">
        <v>3085.44</v>
      </c>
      <c r="D31" s="37" t="s">
        <v>31</v>
      </c>
      <c r="E31" s="37">
        <v>3</v>
      </c>
    </row>
    <row r="32" spans="1:5" s="36" customFormat="1" ht="15.75" outlineLevel="2" thickBot="1">
      <c r="A32" s="37" t="s">
        <v>42</v>
      </c>
      <c r="B32" s="37" t="s">
        <v>42</v>
      </c>
      <c r="C32" s="37">
        <v>3025.25</v>
      </c>
      <c r="D32" s="37" t="s">
        <v>31</v>
      </c>
      <c r="E32" s="37">
        <v>1.5</v>
      </c>
    </row>
    <row r="33" spans="1:5" s="36" customFormat="1" ht="15.75" outlineLevel="2" thickBot="1">
      <c r="A33" s="37" t="s">
        <v>45</v>
      </c>
      <c r="B33" s="37" t="s">
        <v>45</v>
      </c>
      <c r="C33" s="37">
        <v>1979.24</v>
      </c>
      <c r="D33" s="37" t="s">
        <v>31</v>
      </c>
      <c r="E33" s="37">
        <v>2</v>
      </c>
    </row>
    <row r="34" spans="1:5" s="24" customFormat="1" ht="52.5" customHeight="1" outlineLevel="2" thickBot="1">
      <c r="A34" s="29" t="s">
        <v>16</v>
      </c>
      <c r="B34" s="25"/>
      <c r="C34" s="28">
        <f>SUM(C35:C57)</f>
        <v>66913.89999999998</v>
      </c>
      <c r="D34" s="25"/>
      <c r="E34" s="25"/>
    </row>
    <row r="35" spans="1:5" s="36" customFormat="1" ht="15.75" outlineLevel="2" thickBot="1">
      <c r="A35" s="37" t="s">
        <v>32</v>
      </c>
      <c r="B35" s="37" t="s">
        <v>32</v>
      </c>
      <c r="C35" s="37">
        <v>8093.6</v>
      </c>
      <c r="D35" s="37" t="s">
        <v>33</v>
      </c>
      <c r="E35" s="37">
        <v>10</v>
      </c>
    </row>
    <row r="36" spans="1:5" s="36" customFormat="1" ht="15.75" outlineLevel="2" thickBot="1">
      <c r="A36" s="37" t="s">
        <v>126</v>
      </c>
      <c r="B36" s="37" t="s">
        <v>126</v>
      </c>
      <c r="C36" s="37">
        <v>2714.22</v>
      </c>
      <c r="D36" s="37" t="s">
        <v>46</v>
      </c>
      <c r="E36" s="37">
        <v>2</v>
      </c>
    </row>
    <row r="37" spans="1:5" s="36" customFormat="1" ht="15.75" outlineLevel="2" thickBot="1">
      <c r="A37" s="37" t="s">
        <v>35</v>
      </c>
      <c r="B37" s="37" t="s">
        <v>35</v>
      </c>
      <c r="C37" s="37">
        <v>2807</v>
      </c>
      <c r="D37" s="37" t="s">
        <v>36</v>
      </c>
      <c r="E37" s="37">
        <v>10</v>
      </c>
    </row>
    <row r="38" spans="1:5" s="36" customFormat="1" ht="15.75" outlineLevel="2" thickBot="1">
      <c r="A38" s="37" t="s">
        <v>37</v>
      </c>
      <c r="B38" s="37" t="s">
        <v>37</v>
      </c>
      <c r="C38" s="37">
        <v>189.65</v>
      </c>
      <c r="D38" s="37" t="s">
        <v>36</v>
      </c>
      <c r="E38" s="37">
        <v>0.5</v>
      </c>
    </row>
    <row r="39" spans="1:5" s="36" customFormat="1" ht="15.75" outlineLevel="2" thickBot="1">
      <c r="A39" s="37" t="s">
        <v>38</v>
      </c>
      <c r="B39" s="37" t="s">
        <v>38</v>
      </c>
      <c r="C39" s="37">
        <v>767.26</v>
      </c>
      <c r="D39" s="37" t="s">
        <v>34</v>
      </c>
      <c r="E39" s="37">
        <v>2</v>
      </c>
    </row>
    <row r="40" spans="1:5" s="36" customFormat="1" ht="15.75" outlineLevel="2" thickBot="1">
      <c r="A40" s="37" t="s">
        <v>39</v>
      </c>
      <c r="B40" s="37" t="s">
        <v>39</v>
      </c>
      <c r="C40" s="37">
        <v>3495.1</v>
      </c>
      <c r="D40" s="37" t="s">
        <v>36</v>
      </c>
      <c r="E40" s="37">
        <v>5</v>
      </c>
    </row>
    <row r="41" spans="1:5" s="36" customFormat="1" ht="15.75" outlineLevel="2" thickBot="1">
      <c r="A41" s="37" t="s">
        <v>120</v>
      </c>
      <c r="B41" s="37" t="s">
        <v>120</v>
      </c>
      <c r="C41" s="37">
        <v>2265.9699999999998</v>
      </c>
      <c r="D41" s="37" t="s">
        <v>34</v>
      </c>
      <c r="E41" s="37">
        <v>1</v>
      </c>
    </row>
    <row r="42" spans="1:5" s="36" customFormat="1" ht="15.75" outlineLevel="2" thickBot="1">
      <c r="A42" s="37" t="s">
        <v>116</v>
      </c>
      <c r="B42" s="37" t="s">
        <v>116</v>
      </c>
      <c r="C42" s="37">
        <v>2905.26</v>
      </c>
      <c r="D42" s="37" t="s">
        <v>34</v>
      </c>
      <c r="E42" s="37">
        <v>2</v>
      </c>
    </row>
    <row r="43" spans="1:5" s="36" customFormat="1" ht="15.75" outlineLevel="2" thickBot="1">
      <c r="A43" s="37" t="s">
        <v>43</v>
      </c>
      <c r="B43" s="37" t="s">
        <v>43</v>
      </c>
      <c r="C43" s="37">
        <v>2082.2800000000002</v>
      </c>
      <c r="D43" s="37" t="s">
        <v>34</v>
      </c>
      <c r="E43" s="37">
        <v>1</v>
      </c>
    </row>
    <row r="44" spans="1:5" s="36" customFormat="1" ht="15.75" outlineLevel="2" thickBot="1">
      <c r="A44" s="37" t="s">
        <v>44</v>
      </c>
      <c r="B44" s="37" t="s">
        <v>44</v>
      </c>
      <c r="C44" s="37">
        <v>15351.2</v>
      </c>
      <c r="D44" s="37" t="s">
        <v>34</v>
      </c>
      <c r="E44" s="37">
        <v>8</v>
      </c>
    </row>
    <row r="45" spans="1:5" s="36" customFormat="1" ht="15.75" outlineLevel="2" thickBot="1">
      <c r="A45" s="37" t="s">
        <v>111</v>
      </c>
      <c r="B45" s="37" t="s">
        <v>111</v>
      </c>
      <c r="C45" s="37">
        <v>1410.99</v>
      </c>
      <c r="D45" s="37" t="s">
        <v>36</v>
      </c>
      <c r="E45" s="37">
        <v>1</v>
      </c>
    </row>
    <row r="46" spans="1:5" s="36" customFormat="1" ht="15.75" outlineLevel="2" thickBot="1">
      <c r="A46" s="37" t="s">
        <v>47</v>
      </c>
      <c r="B46" s="37" t="s">
        <v>47</v>
      </c>
      <c r="C46" s="37">
        <v>3090</v>
      </c>
      <c r="D46" s="37" t="s">
        <v>46</v>
      </c>
      <c r="E46" s="37">
        <v>3</v>
      </c>
    </row>
    <row r="47" spans="1:5" s="36" customFormat="1" ht="15.75" outlineLevel="2" thickBot="1">
      <c r="A47" s="37" t="s">
        <v>108</v>
      </c>
      <c r="B47" s="37" t="s">
        <v>108</v>
      </c>
      <c r="C47" s="37">
        <v>1174.3800000000001</v>
      </c>
      <c r="D47" s="37" t="s">
        <v>46</v>
      </c>
      <c r="E47" s="37">
        <v>1</v>
      </c>
    </row>
    <row r="48" spans="1:5" s="36" customFormat="1" ht="15.75" outlineLevel="2" thickBot="1">
      <c r="A48" s="37" t="s">
        <v>106</v>
      </c>
      <c r="B48" s="37" t="s">
        <v>106</v>
      </c>
      <c r="C48" s="37">
        <v>1916.75</v>
      </c>
      <c r="D48" s="37" t="s">
        <v>46</v>
      </c>
      <c r="E48" s="37">
        <v>1.5</v>
      </c>
    </row>
    <row r="49" spans="1:5" s="36" customFormat="1" ht="15.75" outlineLevel="2" thickBot="1">
      <c r="A49" s="37" t="s">
        <v>48</v>
      </c>
      <c r="B49" s="37" t="s">
        <v>48</v>
      </c>
      <c r="C49" s="37">
        <v>9321.5300000000007</v>
      </c>
      <c r="D49" s="37" t="s">
        <v>36</v>
      </c>
      <c r="E49" s="37">
        <v>8.5</v>
      </c>
    </row>
    <row r="50" spans="1:5" s="36" customFormat="1" ht="15.75" outlineLevel="2" thickBot="1">
      <c r="A50" s="37" t="s">
        <v>103</v>
      </c>
      <c r="B50" s="37" t="s">
        <v>102</v>
      </c>
      <c r="C50" s="37">
        <v>1608.21</v>
      </c>
      <c r="D50" s="37" t="s">
        <v>36</v>
      </c>
      <c r="E50" s="37">
        <v>3</v>
      </c>
    </row>
    <row r="51" spans="1:5" s="36" customFormat="1" ht="15.75" outlineLevel="2" thickBot="1">
      <c r="A51" s="37" t="s">
        <v>81</v>
      </c>
      <c r="B51" s="37" t="s">
        <v>81</v>
      </c>
      <c r="C51" s="37">
        <v>179.6</v>
      </c>
      <c r="D51" s="37" t="s">
        <v>34</v>
      </c>
      <c r="E51" s="37">
        <v>1</v>
      </c>
    </row>
    <row r="52" spans="1:5" s="36" customFormat="1" ht="15.75" outlineLevel="2" thickBot="1">
      <c r="A52" s="37" t="s">
        <v>49</v>
      </c>
      <c r="B52" s="37" t="s">
        <v>49</v>
      </c>
      <c r="C52" s="37">
        <v>1080.56</v>
      </c>
      <c r="D52" s="37" t="s">
        <v>50</v>
      </c>
      <c r="E52" s="37">
        <v>4</v>
      </c>
    </row>
    <row r="53" spans="1:5" s="36" customFormat="1" ht="15.75" outlineLevel="2" thickBot="1">
      <c r="A53" s="37" t="s">
        <v>63</v>
      </c>
      <c r="B53" s="37" t="s">
        <v>63</v>
      </c>
      <c r="C53" s="37">
        <v>2791.74</v>
      </c>
      <c r="D53" s="37" t="s">
        <v>36</v>
      </c>
      <c r="E53" s="37">
        <v>14</v>
      </c>
    </row>
    <row r="54" spans="1:5" s="36" customFormat="1" ht="15.75" outlineLevel="2" thickBot="1">
      <c r="A54" s="37" t="s">
        <v>51</v>
      </c>
      <c r="B54" s="37" t="s">
        <v>52</v>
      </c>
      <c r="C54" s="37">
        <v>335.11</v>
      </c>
      <c r="D54" s="37" t="s">
        <v>34</v>
      </c>
      <c r="E54" s="37">
        <v>1</v>
      </c>
    </row>
    <row r="55" spans="1:5" s="36" customFormat="1" ht="15.75" outlineLevel="2" thickBot="1">
      <c r="A55" s="37" t="s">
        <v>60</v>
      </c>
      <c r="B55" s="37" t="s">
        <v>60</v>
      </c>
      <c r="C55" s="37">
        <v>225.84</v>
      </c>
      <c r="D55" s="37" t="s">
        <v>34</v>
      </c>
      <c r="E55" s="37">
        <v>2</v>
      </c>
    </row>
    <row r="56" spans="1:5" s="36" customFormat="1" ht="15.75" outlineLevel="2" thickBot="1">
      <c r="A56" s="37" t="s">
        <v>53</v>
      </c>
      <c r="B56" s="37" t="s">
        <v>53</v>
      </c>
      <c r="C56" s="37">
        <v>1243.06</v>
      </c>
      <c r="D56" s="37" t="s">
        <v>33</v>
      </c>
      <c r="E56" s="37">
        <v>2</v>
      </c>
    </row>
    <row r="57" spans="1:5" s="36" customFormat="1" ht="15.75" outlineLevel="2" thickBot="1">
      <c r="A57" s="37" t="s">
        <v>57</v>
      </c>
      <c r="B57" s="37" t="s">
        <v>57</v>
      </c>
      <c r="C57" s="37">
        <v>1864.59</v>
      </c>
      <c r="D57" s="37" t="s">
        <v>33</v>
      </c>
      <c r="E57" s="37">
        <v>3</v>
      </c>
    </row>
    <row r="58" spans="1:5" s="24" customFormat="1" ht="28.5" outlineLevel="2">
      <c r="A58" s="29" t="s">
        <v>17</v>
      </c>
      <c r="B58" s="25"/>
      <c r="C58" s="26">
        <v>0</v>
      </c>
      <c r="D58" s="25"/>
      <c r="E58" s="25"/>
    </row>
    <row r="59" spans="1:5" ht="28.5">
      <c r="A59" s="29" t="s">
        <v>18</v>
      </c>
      <c r="B59" s="9" t="e">
        <f>SUM(#REF!)</f>
        <v>#REF!</v>
      </c>
      <c r="C59" s="10">
        <v>0</v>
      </c>
      <c r="D59" s="3"/>
      <c r="E59" s="2"/>
    </row>
    <row r="60" spans="1:5" ht="28.5">
      <c r="A60" s="29" t="s">
        <v>19</v>
      </c>
      <c r="B60" s="9" t="e">
        <f>#REF!</f>
        <v>#REF!</v>
      </c>
      <c r="C60" s="10">
        <v>0</v>
      </c>
      <c r="D60" s="3"/>
      <c r="E60" s="2"/>
    </row>
    <row r="61" spans="1:5" ht="28.5">
      <c r="A61" s="29" t="s">
        <v>20</v>
      </c>
      <c r="B61" s="9" t="e">
        <f>#REF!+#REF!</f>
        <v>#REF!</v>
      </c>
      <c r="C61" s="10">
        <v>0</v>
      </c>
      <c r="D61" s="3"/>
      <c r="E61" s="2"/>
    </row>
    <row r="62" spans="1:5" ht="28.5">
      <c r="A62" s="29" t="s">
        <v>21</v>
      </c>
      <c r="B62" s="9" t="e">
        <f>#REF!</f>
        <v>#REF!</v>
      </c>
      <c r="C62" s="10">
        <v>0</v>
      </c>
      <c r="D62" s="3"/>
      <c r="E62" s="2"/>
    </row>
    <row r="63" spans="1:5" ht="29.25" thickBot="1">
      <c r="A63" s="29" t="s">
        <v>22</v>
      </c>
      <c r="B63" s="9" t="e">
        <f>#REF!+#REF!</f>
        <v>#REF!</v>
      </c>
      <c r="C63" s="10">
        <f>SUM(C64:C65)</f>
        <v>23388.03</v>
      </c>
      <c r="D63" s="3"/>
      <c r="E63" s="2"/>
    </row>
    <row r="64" spans="1:5" s="36" customFormat="1" ht="15.75" outlineLevel="2" thickBot="1">
      <c r="A64" s="37" t="s">
        <v>100</v>
      </c>
      <c r="B64" s="37" t="s">
        <v>100</v>
      </c>
      <c r="C64" s="37">
        <v>9594.57</v>
      </c>
      <c r="D64" s="37" t="s">
        <v>31</v>
      </c>
      <c r="E64" s="37">
        <v>20284.5</v>
      </c>
    </row>
    <row r="65" spans="1:5" s="36" customFormat="1" ht="15.75" outlineLevel="2" thickBot="1">
      <c r="A65" s="37" t="s">
        <v>98</v>
      </c>
      <c r="B65" s="37" t="s">
        <v>98</v>
      </c>
      <c r="C65" s="37">
        <v>13793.46</v>
      </c>
      <c r="D65" s="37" t="s">
        <v>31</v>
      </c>
      <c r="E65" s="37">
        <v>20284.5</v>
      </c>
    </row>
    <row r="66" spans="1:5" ht="42.75">
      <c r="A66" s="29" t="s">
        <v>23</v>
      </c>
      <c r="B66" s="9" t="e">
        <f>#REF!</f>
        <v>#REF!</v>
      </c>
      <c r="C66" s="10">
        <v>0</v>
      </c>
      <c r="D66" s="3"/>
      <c r="E66" s="2"/>
    </row>
    <row r="67" spans="1:5" ht="57.75" thickBot="1">
      <c r="A67" s="29" t="s">
        <v>24</v>
      </c>
      <c r="B67" s="9" t="e">
        <f>SUM(#REF!)</f>
        <v>#REF!</v>
      </c>
      <c r="C67" s="10">
        <f>SUM(C68:C73)</f>
        <v>109725.61</v>
      </c>
      <c r="D67" s="3"/>
      <c r="E67" s="2"/>
    </row>
    <row r="68" spans="1:5" s="36" customFormat="1" ht="15.75" outlineLevel="2" thickBot="1">
      <c r="A68" s="37" t="s">
        <v>132</v>
      </c>
      <c r="B68" s="37" t="s">
        <v>131</v>
      </c>
      <c r="C68" s="37">
        <v>344.84</v>
      </c>
      <c r="D68" s="37" t="s">
        <v>31</v>
      </c>
      <c r="E68" s="37">
        <v>20284.5</v>
      </c>
    </row>
    <row r="69" spans="1:5" s="36" customFormat="1" ht="15.75" outlineLevel="2" thickBot="1">
      <c r="A69" s="37" t="s">
        <v>129</v>
      </c>
      <c r="B69" s="37" t="s">
        <v>128</v>
      </c>
      <c r="C69" s="37">
        <v>344.84</v>
      </c>
      <c r="D69" s="37" t="s">
        <v>31</v>
      </c>
      <c r="E69" s="37">
        <v>20284.5</v>
      </c>
    </row>
    <row r="70" spans="1:5" s="36" customFormat="1" ht="15.75" outlineLevel="2" thickBot="1">
      <c r="A70" s="37" t="s">
        <v>92</v>
      </c>
      <c r="B70" s="37" t="s">
        <v>91</v>
      </c>
      <c r="C70" s="37">
        <v>57202.26</v>
      </c>
      <c r="D70" s="37" t="s">
        <v>31</v>
      </c>
      <c r="E70" s="37">
        <v>20284.5</v>
      </c>
    </row>
    <row r="71" spans="1:5" s="36" customFormat="1" ht="15.75" outlineLevel="2" thickBot="1">
      <c r="A71" s="37" t="s">
        <v>89</v>
      </c>
      <c r="B71" s="37" t="s">
        <v>89</v>
      </c>
      <c r="C71" s="37">
        <v>50508.42</v>
      </c>
      <c r="D71" s="37" t="s">
        <v>31</v>
      </c>
      <c r="E71" s="37">
        <v>20284.5</v>
      </c>
    </row>
    <row r="72" spans="1:5" s="36" customFormat="1" ht="15.75" outlineLevel="2" thickBot="1">
      <c r="A72" s="37" t="s">
        <v>67</v>
      </c>
      <c r="B72" s="37" t="s">
        <v>67</v>
      </c>
      <c r="C72" s="37">
        <v>990</v>
      </c>
      <c r="D72" s="37" t="s">
        <v>40</v>
      </c>
      <c r="E72" s="37">
        <v>1.1000000000000001</v>
      </c>
    </row>
    <row r="73" spans="1:5" s="36" customFormat="1" ht="15.75" outlineLevel="2" thickBot="1">
      <c r="A73" s="37" t="s">
        <v>65</v>
      </c>
      <c r="B73" s="37" t="s">
        <v>65</v>
      </c>
      <c r="C73" s="37">
        <v>335.25</v>
      </c>
      <c r="D73" s="37" t="s">
        <v>31</v>
      </c>
      <c r="E73" s="37">
        <v>75</v>
      </c>
    </row>
    <row r="74" spans="1:5">
      <c r="A74" s="29" t="s">
        <v>25</v>
      </c>
      <c r="B74" s="9">
        <f>B75</f>
        <v>3661.0169491525426</v>
      </c>
      <c r="C74" s="10">
        <f>C75+C76</f>
        <v>10494.54</v>
      </c>
      <c r="D74" s="3"/>
      <c r="E74" s="2"/>
    </row>
    <row r="75" spans="1:5" ht="45">
      <c r="A75" s="5" t="s">
        <v>6</v>
      </c>
      <c r="B75" s="11">
        <f>C75/1.18</f>
        <v>3661.0169491525426</v>
      </c>
      <c r="C75" s="12">
        <f>E75*12*5</f>
        <v>4320</v>
      </c>
      <c r="D75" s="5" t="s">
        <v>4</v>
      </c>
      <c r="E75" s="5">
        <v>72</v>
      </c>
    </row>
    <row r="76" spans="1:5">
      <c r="A76" s="24" t="s">
        <v>54</v>
      </c>
      <c r="B76" s="11"/>
      <c r="C76" s="12">
        <v>6174.54</v>
      </c>
      <c r="D76" s="5"/>
      <c r="E76" s="5"/>
    </row>
    <row r="77" spans="1:5">
      <c r="A77" s="29" t="s">
        <v>155</v>
      </c>
      <c r="B77" s="13" t="e">
        <f>B14+B17+B20+#REF!+#REF!+#REF!+B59+B60+B61+B62+B63+B66+B67+B74</f>
        <v>#REF!</v>
      </c>
      <c r="C77" s="14">
        <f>C14+C17+C20+C23+C30+C34+C61+C62+C63+C66+C991+C67+C59+C58</f>
        <v>546604.72999999986</v>
      </c>
      <c r="D77" s="30" t="s">
        <v>26</v>
      </c>
      <c r="E77" s="2"/>
    </row>
    <row r="78" spans="1:5">
      <c r="A78" s="29" t="s">
        <v>156</v>
      </c>
      <c r="B78" s="15"/>
      <c r="C78" s="10">
        <f>C77*1.18+C74</f>
        <v>655488.12139999983</v>
      </c>
      <c r="D78" s="30" t="s">
        <v>26</v>
      </c>
      <c r="E78" s="2"/>
    </row>
    <row r="79" spans="1:5">
      <c r="A79" s="29" t="s">
        <v>157</v>
      </c>
      <c r="B79" s="15"/>
      <c r="C79" s="10">
        <f>C4+C6+C9-C78</f>
        <v>-657006.8665999996</v>
      </c>
      <c r="D79" s="30" t="s">
        <v>26</v>
      </c>
      <c r="E79" s="2"/>
    </row>
    <row r="80" spans="1:5" ht="28.5">
      <c r="A80" s="29" t="s">
        <v>158</v>
      </c>
      <c r="B80" s="9"/>
      <c r="C80" s="10">
        <f>C79+C8</f>
        <v>-798299.70659999957</v>
      </c>
      <c r="D80" s="30" t="s">
        <v>26</v>
      </c>
      <c r="E80" s="2"/>
    </row>
    <row r="83" spans="3:3">
      <c r="C83" s="16">
        <f>C14+C17+C20+C23+C30+C34+C61+C63+C66+C67+C59+C58</f>
        <v>546604.72999999986</v>
      </c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8"/>
  <sheetViews>
    <sheetView topLeftCell="A72" workbookViewId="0">
      <selection activeCell="A86" activeCellId="5" sqref="A16:XFD16 A18:XFD18 A64:XFD64 A66:XFD66 A84:XFD84 A86:XFD86"/>
    </sheetView>
  </sheetViews>
  <sheetFormatPr defaultRowHeight="15" outlineLevelRow="2"/>
  <cols>
    <col min="1" max="1" width="0.140625" style="31" customWidth="1"/>
    <col min="2" max="2" width="50.7109375" style="31" customWidth="1"/>
    <col min="3" max="3" width="12.7109375" style="31" customWidth="1"/>
    <col min="4" max="4" width="20.7109375" style="31" customWidth="1"/>
    <col min="5" max="5" width="12.7109375" style="31" customWidth="1"/>
    <col min="6" max="16384" width="9.140625" style="31"/>
  </cols>
  <sheetData>
    <row r="2" spans="1:5">
      <c r="A2" s="31" t="s">
        <v>148</v>
      </c>
    </row>
    <row r="3" spans="1:5">
      <c r="A3" s="31" t="s">
        <v>147</v>
      </c>
    </row>
    <row r="4" spans="1:5" ht="15.75" thickBot="1"/>
    <row r="5" spans="1:5" ht="15.75" thickBot="1">
      <c r="A5" s="34"/>
      <c r="B5" s="34" t="s">
        <v>146</v>
      </c>
      <c r="C5" s="34" t="s">
        <v>145</v>
      </c>
      <c r="D5" s="34" t="s">
        <v>144</v>
      </c>
      <c r="E5" s="34" t="s">
        <v>143</v>
      </c>
    </row>
    <row r="6" spans="1:5" s="36" customFormat="1" ht="15.75" outlineLevel="2" thickBot="1">
      <c r="A6" s="35" t="s">
        <v>142</v>
      </c>
      <c r="B6" s="35" t="s">
        <v>142</v>
      </c>
      <c r="C6" s="35">
        <v>56436.2</v>
      </c>
      <c r="D6" s="35" t="s">
        <v>30</v>
      </c>
      <c r="E6" s="35">
        <v>1049</v>
      </c>
    </row>
    <row r="7" spans="1:5" ht="15.75" outlineLevel="1" thickBot="1">
      <c r="A7" s="33" t="s">
        <v>141</v>
      </c>
      <c r="B7" s="27"/>
      <c r="C7" s="27">
        <f>SUBTOTAL(9,C6:C6)</f>
        <v>56436.2</v>
      </c>
      <c r="D7" s="27"/>
      <c r="E7" s="27">
        <f>SUBTOTAL(9,E6:E6)</f>
        <v>1049</v>
      </c>
    </row>
    <row r="8" spans="1:5" s="36" customFormat="1" ht="15.75" outlineLevel="2" thickBot="1">
      <c r="A8" s="35" t="s">
        <v>140</v>
      </c>
      <c r="B8" s="35" t="s">
        <v>140</v>
      </c>
      <c r="C8" s="35">
        <v>56974.2</v>
      </c>
      <c r="D8" s="35" t="s">
        <v>30</v>
      </c>
      <c r="E8" s="35">
        <v>1059</v>
      </c>
    </row>
    <row r="9" spans="1:5" ht="15.75" outlineLevel="1" thickBot="1">
      <c r="A9" s="32" t="s">
        <v>139</v>
      </c>
      <c r="B9" s="27"/>
      <c r="C9" s="27">
        <f>SUBTOTAL(9,C8:C8)</f>
        <v>56974.2</v>
      </c>
      <c r="D9" s="27"/>
      <c r="E9" s="27">
        <f>SUBTOTAL(9,E8:E8)</f>
        <v>1059</v>
      </c>
    </row>
    <row r="10" spans="1:5" s="36" customFormat="1" ht="15.75" outlineLevel="2" thickBot="1">
      <c r="A10" s="35" t="s">
        <v>138</v>
      </c>
      <c r="B10" s="35" t="s">
        <v>138</v>
      </c>
      <c r="C10" s="35">
        <v>1622.76</v>
      </c>
      <c r="D10" s="35" t="s">
        <v>31</v>
      </c>
      <c r="E10" s="35">
        <v>20284.5</v>
      </c>
    </row>
    <row r="11" spans="1:5" ht="15.75" outlineLevel="1" thickBot="1">
      <c r="A11" s="32" t="s">
        <v>137</v>
      </c>
      <c r="B11" s="27"/>
      <c r="C11" s="27">
        <f>SUBTOTAL(9,C10:C10)</f>
        <v>1622.76</v>
      </c>
      <c r="D11" s="27"/>
      <c r="E11" s="27">
        <f>SUBTOTAL(9,E10:E10)</f>
        <v>20284.5</v>
      </c>
    </row>
    <row r="12" spans="1:5" s="36" customFormat="1" ht="15.75" outlineLevel="2" thickBot="1">
      <c r="A12" s="35" t="s">
        <v>136</v>
      </c>
      <c r="B12" s="35" t="s">
        <v>135</v>
      </c>
      <c r="C12" s="35">
        <v>1825.61</v>
      </c>
      <c r="D12" s="35" t="s">
        <v>31</v>
      </c>
      <c r="E12" s="35">
        <v>20284.5</v>
      </c>
    </row>
    <row r="13" spans="1:5" ht="15.75" outlineLevel="1" thickBot="1">
      <c r="A13" s="32" t="s">
        <v>134</v>
      </c>
      <c r="B13" s="27"/>
      <c r="C13" s="27">
        <f>SUBTOTAL(9,C12:C12)</f>
        <v>1825.61</v>
      </c>
      <c r="D13" s="27"/>
      <c r="E13" s="27">
        <f>SUBTOTAL(9,E12:E12)</f>
        <v>20284.5</v>
      </c>
    </row>
    <row r="14" spans="1:5" s="36" customFormat="1" ht="15.75" outlineLevel="2" thickBot="1">
      <c r="A14" s="35" t="s">
        <v>32</v>
      </c>
      <c r="B14" s="35" t="s">
        <v>32</v>
      </c>
      <c r="C14" s="35">
        <v>8093.6</v>
      </c>
      <c r="D14" s="35" t="s">
        <v>33</v>
      </c>
      <c r="E14" s="35">
        <v>10</v>
      </c>
    </row>
    <row r="15" spans="1:5" ht="15.75" outlineLevel="1" thickBot="1">
      <c r="A15" s="32" t="s">
        <v>133</v>
      </c>
      <c r="B15" s="27"/>
      <c r="C15" s="27">
        <f>SUBTOTAL(9,C14:C14)</f>
        <v>8093.6</v>
      </c>
      <c r="D15" s="27"/>
      <c r="E15" s="27">
        <f>SUBTOTAL(9,E14:E14)</f>
        <v>10</v>
      </c>
    </row>
    <row r="16" spans="1:5" s="36" customFormat="1" ht="15.75" outlineLevel="2" thickBot="1">
      <c r="A16" s="35" t="s">
        <v>132</v>
      </c>
      <c r="B16" s="35" t="s">
        <v>131</v>
      </c>
      <c r="C16" s="35">
        <v>344.84</v>
      </c>
      <c r="D16" s="35" t="s">
        <v>31</v>
      </c>
      <c r="E16" s="35">
        <v>20284.5</v>
      </c>
    </row>
    <row r="17" spans="1:5" ht="15.75" outlineLevel="1" thickBot="1">
      <c r="A17" s="32" t="s">
        <v>130</v>
      </c>
      <c r="B17" s="27"/>
      <c r="C17" s="27">
        <f>SUBTOTAL(9,C16:C16)</f>
        <v>344.84</v>
      </c>
      <c r="D17" s="27"/>
      <c r="E17" s="27">
        <f>SUBTOTAL(9,E16:E16)</f>
        <v>20284.5</v>
      </c>
    </row>
    <row r="18" spans="1:5" s="36" customFormat="1" ht="15.75" outlineLevel="2" thickBot="1">
      <c r="A18" s="35" t="s">
        <v>129</v>
      </c>
      <c r="B18" s="35" t="s">
        <v>128</v>
      </c>
      <c r="C18" s="35">
        <v>344.84</v>
      </c>
      <c r="D18" s="35" t="s">
        <v>31</v>
      </c>
      <c r="E18" s="35">
        <v>20284.5</v>
      </c>
    </row>
    <row r="19" spans="1:5" ht="15.75" outlineLevel="1" thickBot="1">
      <c r="A19" s="32" t="s">
        <v>127</v>
      </c>
      <c r="B19" s="27"/>
      <c r="C19" s="27">
        <f>SUBTOTAL(9,C18:C18)</f>
        <v>344.84</v>
      </c>
      <c r="D19" s="27"/>
      <c r="E19" s="27">
        <f>SUBTOTAL(9,E18:E18)</f>
        <v>20284.5</v>
      </c>
    </row>
    <row r="20" spans="1:5" s="36" customFormat="1" ht="15.75" outlineLevel="2" thickBot="1">
      <c r="A20" s="35" t="s">
        <v>126</v>
      </c>
      <c r="B20" s="35" t="s">
        <v>126</v>
      </c>
      <c r="C20" s="35">
        <v>2714.22</v>
      </c>
      <c r="D20" s="35" t="s">
        <v>46</v>
      </c>
      <c r="E20" s="35">
        <v>2</v>
      </c>
    </row>
    <row r="21" spans="1:5" ht="15.75" outlineLevel="1" thickBot="1">
      <c r="A21" s="32" t="s">
        <v>125</v>
      </c>
      <c r="B21" s="27"/>
      <c r="C21" s="27">
        <f>SUBTOTAL(9,C20:C20)</f>
        <v>2714.22</v>
      </c>
      <c r="D21" s="27"/>
      <c r="E21" s="27">
        <f>SUBTOTAL(9,E20:E20)</f>
        <v>2</v>
      </c>
    </row>
    <row r="22" spans="1:5" s="36" customFormat="1" ht="15.75" outlineLevel="2" thickBot="1">
      <c r="A22" s="35" t="s">
        <v>35</v>
      </c>
      <c r="B22" s="35" t="s">
        <v>35</v>
      </c>
      <c r="C22" s="35">
        <v>2807</v>
      </c>
      <c r="D22" s="35" t="s">
        <v>36</v>
      </c>
      <c r="E22" s="35">
        <v>10</v>
      </c>
    </row>
    <row r="23" spans="1:5" ht="15.75" outlineLevel="1" thickBot="1">
      <c r="A23" s="32" t="s">
        <v>124</v>
      </c>
      <c r="B23" s="27"/>
      <c r="C23" s="27">
        <f>SUBTOTAL(9,C22:C22)</f>
        <v>2807</v>
      </c>
      <c r="D23" s="27"/>
      <c r="E23" s="27">
        <f>SUBTOTAL(9,E22:E22)</f>
        <v>10</v>
      </c>
    </row>
    <row r="24" spans="1:5" s="36" customFormat="1" ht="15.75" outlineLevel="2" thickBot="1">
      <c r="A24" s="35" t="s">
        <v>37</v>
      </c>
      <c r="B24" s="35" t="s">
        <v>37</v>
      </c>
      <c r="C24" s="35">
        <v>189.65</v>
      </c>
      <c r="D24" s="35" t="s">
        <v>36</v>
      </c>
      <c r="E24" s="35">
        <v>0.5</v>
      </c>
    </row>
    <row r="25" spans="1:5" ht="15.75" outlineLevel="1" thickBot="1">
      <c r="A25" s="32" t="s">
        <v>123</v>
      </c>
      <c r="B25" s="27"/>
      <c r="C25" s="27">
        <f>SUBTOTAL(9,C24:C24)</f>
        <v>189.65</v>
      </c>
      <c r="D25" s="27"/>
      <c r="E25" s="27">
        <f>SUBTOTAL(9,E24:E24)</f>
        <v>0.5</v>
      </c>
    </row>
    <row r="26" spans="1:5" s="36" customFormat="1" ht="15.75" outlineLevel="2" thickBot="1">
      <c r="A26" s="35" t="s">
        <v>38</v>
      </c>
      <c r="B26" s="35" t="s">
        <v>38</v>
      </c>
      <c r="C26" s="35">
        <v>767.26</v>
      </c>
      <c r="D26" s="35" t="s">
        <v>34</v>
      </c>
      <c r="E26" s="35">
        <v>2</v>
      </c>
    </row>
    <row r="27" spans="1:5" ht="15.75" outlineLevel="1" thickBot="1">
      <c r="A27" s="32" t="s">
        <v>122</v>
      </c>
      <c r="B27" s="27"/>
      <c r="C27" s="27">
        <f>SUBTOTAL(9,C26:C26)</f>
        <v>767.26</v>
      </c>
      <c r="D27" s="27"/>
      <c r="E27" s="27">
        <f>SUBTOTAL(9,E26:E26)</f>
        <v>2</v>
      </c>
    </row>
    <row r="28" spans="1:5" s="36" customFormat="1" ht="15.75" outlineLevel="2" thickBot="1">
      <c r="A28" s="35" t="s">
        <v>39</v>
      </c>
      <c r="B28" s="35" t="s">
        <v>39</v>
      </c>
      <c r="C28" s="35">
        <v>3495.1</v>
      </c>
      <c r="D28" s="35" t="s">
        <v>36</v>
      </c>
      <c r="E28" s="35">
        <v>5</v>
      </c>
    </row>
    <row r="29" spans="1:5" ht="15.75" outlineLevel="1" thickBot="1">
      <c r="A29" s="32" t="s">
        <v>121</v>
      </c>
      <c r="B29" s="27"/>
      <c r="C29" s="27">
        <f>SUBTOTAL(9,C28:C28)</f>
        <v>3495.1</v>
      </c>
      <c r="D29" s="27"/>
      <c r="E29" s="27">
        <f>SUBTOTAL(9,E28:E28)</f>
        <v>5</v>
      </c>
    </row>
    <row r="30" spans="1:5" s="36" customFormat="1" ht="15.75" outlineLevel="2" thickBot="1">
      <c r="A30" s="35" t="s">
        <v>120</v>
      </c>
      <c r="B30" s="35" t="s">
        <v>120</v>
      </c>
      <c r="C30" s="35">
        <v>2265.9699999999998</v>
      </c>
      <c r="D30" s="35" t="s">
        <v>34</v>
      </c>
      <c r="E30" s="35">
        <v>1</v>
      </c>
    </row>
    <row r="31" spans="1:5" ht="15.75" outlineLevel="1" thickBot="1">
      <c r="A31" s="32" t="s">
        <v>119</v>
      </c>
      <c r="B31" s="27"/>
      <c r="C31" s="27">
        <f>SUBTOTAL(9,C30:C30)</f>
        <v>2265.9699999999998</v>
      </c>
      <c r="D31" s="27"/>
      <c r="E31" s="27">
        <f>SUBTOTAL(9,E30:E30)</f>
        <v>1</v>
      </c>
    </row>
    <row r="32" spans="1:5" s="36" customFormat="1" ht="15.75" outlineLevel="2" thickBot="1">
      <c r="A32" s="35" t="s">
        <v>41</v>
      </c>
      <c r="B32" s="35" t="s">
        <v>41</v>
      </c>
      <c r="C32" s="35">
        <v>3085.44</v>
      </c>
      <c r="D32" s="35" t="s">
        <v>31</v>
      </c>
      <c r="E32" s="35">
        <v>3</v>
      </c>
    </row>
    <row r="33" spans="1:5" ht="15.75" outlineLevel="1" thickBot="1">
      <c r="A33" s="32" t="s">
        <v>118</v>
      </c>
      <c r="B33" s="27"/>
      <c r="C33" s="27">
        <f>SUBTOTAL(9,C32:C32)</f>
        <v>3085.44</v>
      </c>
      <c r="D33" s="27"/>
      <c r="E33" s="27">
        <f>SUBTOTAL(9,E32:E32)</f>
        <v>3</v>
      </c>
    </row>
    <row r="34" spans="1:5" s="36" customFormat="1" ht="15.75" outlineLevel="2" thickBot="1">
      <c r="A34" s="35" t="s">
        <v>42</v>
      </c>
      <c r="B34" s="35" t="s">
        <v>42</v>
      </c>
      <c r="C34" s="35">
        <v>3025.25</v>
      </c>
      <c r="D34" s="35" t="s">
        <v>31</v>
      </c>
      <c r="E34" s="35">
        <v>1.5</v>
      </c>
    </row>
    <row r="35" spans="1:5" ht="15.75" outlineLevel="1" thickBot="1">
      <c r="A35" s="32" t="s">
        <v>117</v>
      </c>
      <c r="B35" s="27"/>
      <c r="C35" s="27">
        <f>SUBTOTAL(9,C34:C34)</f>
        <v>3025.25</v>
      </c>
      <c r="D35" s="27"/>
      <c r="E35" s="27">
        <f>SUBTOTAL(9,E34:E34)</f>
        <v>1.5</v>
      </c>
    </row>
    <row r="36" spans="1:5" s="36" customFormat="1" ht="15.75" outlineLevel="2" thickBot="1">
      <c r="A36" s="35" t="s">
        <v>116</v>
      </c>
      <c r="B36" s="35" t="s">
        <v>116</v>
      </c>
      <c r="C36" s="35">
        <v>2905.26</v>
      </c>
      <c r="D36" s="35" t="s">
        <v>34</v>
      </c>
      <c r="E36" s="35">
        <v>2</v>
      </c>
    </row>
    <row r="37" spans="1:5" ht="15.75" outlineLevel="1" thickBot="1">
      <c r="A37" s="32" t="s">
        <v>115</v>
      </c>
      <c r="B37" s="27"/>
      <c r="C37" s="27">
        <f>SUBTOTAL(9,C36:C36)</f>
        <v>2905.26</v>
      </c>
      <c r="D37" s="27"/>
      <c r="E37" s="27">
        <f>SUBTOTAL(9,E36:E36)</f>
        <v>2</v>
      </c>
    </row>
    <row r="38" spans="1:5" s="36" customFormat="1" ht="15.75" outlineLevel="2" thickBot="1">
      <c r="A38" s="35" t="s">
        <v>43</v>
      </c>
      <c r="B38" s="35" t="s">
        <v>43</v>
      </c>
      <c r="C38" s="35">
        <v>2082.2800000000002</v>
      </c>
      <c r="D38" s="35" t="s">
        <v>34</v>
      </c>
      <c r="E38" s="35">
        <v>1</v>
      </c>
    </row>
    <row r="39" spans="1:5" ht="15.75" outlineLevel="1" thickBot="1">
      <c r="A39" s="32" t="s">
        <v>114</v>
      </c>
      <c r="B39" s="27"/>
      <c r="C39" s="27">
        <f>SUBTOTAL(9,C38:C38)</f>
        <v>2082.2800000000002</v>
      </c>
      <c r="D39" s="27"/>
      <c r="E39" s="27">
        <f>SUBTOTAL(9,E38:E38)</f>
        <v>1</v>
      </c>
    </row>
    <row r="40" spans="1:5" s="36" customFormat="1" ht="15.75" outlineLevel="2" thickBot="1">
      <c r="A40" s="35" t="s">
        <v>44</v>
      </c>
      <c r="B40" s="35" t="s">
        <v>44</v>
      </c>
      <c r="C40" s="35">
        <v>15351.2</v>
      </c>
      <c r="D40" s="35" t="s">
        <v>34</v>
      </c>
      <c r="E40" s="35">
        <v>8</v>
      </c>
    </row>
    <row r="41" spans="1:5" ht="15.75" outlineLevel="1" thickBot="1">
      <c r="A41" s="32" t="s">
        <v>113</v>
      </c>
      <c r="B41" s="27"/>
      <c r="C41" s="27">
        <f>SUBTOTAL(9,C40:C40)</f>
        <v>15351.2</v>
      </c>
      <c r="D41" s="27"/>
      <c r="E41" s="27">
        <f>SUBTOTAL(9,E40:E40)</f>
        <v>8</v>
      </c>
    </row>
    <row r="42" spans="1:5" s="36" customFormat="1" ht="15.75" outlineLevel="2" thickBot="1">
      <c r="A42" s="35" t="s">
        <v>45</v>
      </c>
      <c r="B42" s="35" t="s">
        <v>45</v>
      </c>
      <c r="C42" s="35">
        <v>1979.24</v>
      </c>
      <c r="D42" s="35" t="s">
        <v>31</v>
      </c>
      <c r="E42" s="35">
        <v>2</v>
      </c>
    </row>
    <row r="43" spans="1:5" ht="15.75" outlineLevel="1" thickBot="1">
      <c r="A43" s="32" t="s">
        <v>112</v>
      </c>
      <c r="B43" s="27"/>
      <c r="C43" s="27">
        <f>SUBTOTAL(9,C42:C42)</f>
        <v>1979.24</v>
      </c>
      <c r="D43" s="27"/>
      <c r="E43" s="27">
        <f>SUBTOTAL(9,E42:E42)</f>
        <v>2</v>
      </c>
    </row>
    <row r="44" spans="1:5" s="36" customFormat="1" ht="15.75" outlineLevel="2" thickBot="1">
      <c r="A44" s="35" t="s">
        <v>111</v>
      </c>
      <c r="B44" s="35" t="s">
        <v>111</v>
      </c>
      <c r="C44" s="35">
        <v>1410.99</v>
      </c>
      <c r="D44" s="35" t="s">
        <v>36</v>
      </c>
      <c r="E44" s="35">
        <v>1</v>
      </c>
    </row>
    <row r="45" spans="1:5" ht="15.75" outlineLevel="1" thickBot="1">
      <c r="A45" s="32" t="s">
        <v>110</v>
      </c>
      <c r="B45" s="27"/>
      <c r="C45" s="27">
        <f>SUBTOTAL(9,C44:C44)</f>
        <v>1410.99</v>
      </c>
      <c r="D45" s="27"/>
      <c r="E45" s="27">
        <f>SUBTOTAL(9,E44:E44)</f>
        <v>1</v>
      </c>
    </row>
    <row r="46" spans="1:5" s="36" customFormat="1" ht="15.75" outlineLevel="2" thickBot="1">
      <c r="A46" s="35" t="s">
        <v>47</v>
      </c>
      <c r="B46" s="35" t="s">
        <v>47</v>
      </c>
      <c r="C46" s="35">
        <v>3090</v>
      </c>
      <c r="D46" s="35" t="s">
        <v>46</v>
      </c>
      <c r="E46" s="35">
        <v>3</v>
      </c>
    </row>
    <row r="47" spans="1:5" ht="15.75" outlineLevel="1" thickBot="1">
      <c r="A47" s="32" t="s">
        <v>109</v>
      </c>
      <c r="B47" s="27"/>
      <c r="C47" s="27">
        <f>SUBTOTAL(9,C46:C46)</f>
        <v>3090</v>
      </c>
      <c r="D47" s="27"/>
      <c r="E47" s="27">
        <f>SUBTOTAL(9,E46:E46)</f>
        <v>3</v>
      </c>
    </row>
    <row r="48" spans="1:5" s="36" customFormat="1" ht="15.75" outlineLevel="2" thickBot="1">
      <c r="A48" s="35" t="s">
        <v>108</v>
      </c>
      <c r="B48" s="35" t="s">
        <v>108</v>
      </c>
      <c r="C48" s="35">
        <v>1174.3800000000001</v>
      </c>
      <c r="D48" s="35" t="s">
        <v>46</v>
      </c>
      <c r="E48" s="35">
        <v>1</v>
      </c>
    </row>
    <row r="49" spans="1:5" ht="15.75" outlineLevel="1" thickBot="1">
      <c r="A49" s="32" t="s">
        <v>107</v>
      </c>
      <c r="B49" s="27"/>
      <c r="C49" s="27">
        <f>SUBTOTAL(9,C48:C48)</f>
        <v>1174.3800000000001</v>
      </c>
      <c r="D49" s="27"/>
      <c r="E49" s="27">
        <f>SUBTOTAL(9,E48:E48)</f>
        <v>1</v>
      </c>
    </row>
    <row r="50" spans="1:5" s="36" customFormat="1" ht="15.75" outlineLevel="2" thickBot="1">
      <c r="A50" s="35" t="s">
        <v>106</v>
      </c>
      <c r="B50" s="35" t="s">
        <v>106</v>
      </c>
      <c r="C50" s="35">
        <v>1916.75</v>
      </c>
      <c r="D50" s="35" t="s">
        <v>46</v>
      </c>
      <c r="E50" s="35">
        <v>1.5</v>
      </c>
    </row>
    <row r="51" spans="1:5" ht="15.75" outlineLevel="1" thickBot="1">
      <c r="A51" s="32" t="s">
        <v>105</v>
      </c>
      <c r="B51" s="27"/>
      <c r="C51" s="27">
        <f>SUBTOTAL(9,C50:C50)</f>
        <v>1916.75</v>
      </c>
      <c r="D51" s="27"/>
      <c r="E51" s="27">
        <f>SUBTOTAL(9,E50:E50)</f>
        <v>1.5</v>
      </c>
    </row>
    <row r="52" spans="1:5" s="36" customFormat="1" ht="15.75" outlineLevel="2" thickBot="1">
      <c r="A52" s="35" t="s">
        <v>48</v>
      </c>
      <c r="B52" s="35" t="s">
        <v>48</v>
      </c>
      <c r="C52" s="35">
        <v>9321.5300000000007</v>
      </c>
      <c r="D52" s="35" t="s">
        <v>36</v>
      </c>
      <c r="E52" s="35">
        <v>8.5</v>
      </c>
    </row>
    <row r="53" spans="1:5" ht="15.75" outlineLevel="1" thickBot="1">
      <c r="A53" s="32" t="s">
        <v>104</v>
      </c>
      <c r="B53" s="27"/>
      <c r="C53" s="27">
        <f>SUBTOTAL(9,C52:C52)</f>
        <v>9321.5300000000007</v>
      </c>
      <c r="D53" s="27"/>
      <c r="E53" s="27">
        <f>SUBTOTAL(9,E52:E52)</f>
        <v>8.5</v>
      </c>
    </row>
    <row r="54" spans="1:5" s="36" customFormat="1" ht="15.75" outlineLevel="2" thickBot="1">
      <c r="A54" s="35" t="s">
        <v>103</v>
      </c>
      <c r="B54" s="35" t="s">
        <v>102</v>
      </c>
      <c r="C54" s="35">
        <v>1608.21</v>
      </c>
      <c r="D54" s="35" t="s">
        <v>36</v>
      </c>
      <c r="E54" s="35">
        <v>3</v>
      </c>
    </row>
    <row r="55" spans="1:5" ht="15.75" outlineLevel="1" thickBot="1">
      <c r="A55" s="32" t="s">
        <v>101</v>
      </c>
      <c r="B55" s="27"/>
      <c r="C55" s="27">
        <f>SUBTOTAL(9,C54:C54)</f>
        <v>1608.21</v>
      </c>
      <c r="D55" s="27"/>
      <c r="E55" s="27">
        <f>SUBTOTAL(9,E54:E54)</f>
        <v>3</v>
      </c>
    </row>
    <row r="56" spans="1:5" s="36" customFormat="1" ht="15.75" outlineLevel="2" thickBot="1">
      <c r="A56" s="35" t="s">
        <v>100</v>
      </c>
      <c r="B56" s="35" t="s">
        <v>100</v>
      </c>
      <c r="C56" s="35">
        <v>9594.57</v>
      </c>
      <c r="D56" s="35" t="s">
        <v>31</v>
      </c>
      <c r="E56" s="35">
        <v>20284.5</v>
      </c>
    </row>
    <row r="57" spans="1:5" ht="15.75" outlineLevel="1" thickBot="1">
      <c r="A57" s="32" t="s">
        <v>99</v>
      </c>
      <c r="B57" s="27"/>
      <c r="C57" s="27">
        <f>SUBTOTAL(9,C56:C56)</f>
        <v>9594.57</v>
      </c>
      <c r="D57" s="27"/>
      <c r="E57" s="27">
        <f>SUBTOTAL(9,E56:E56)</f>
        <v>20284.5</v>
      </c>
    </row>
    <row r="58" spans="1:5" s="36" customFormat="1" ht="15.75" outlineLevel="2" thickBot="1">
      <c r="A58" s="35" t="s">
        <v>98</v>
      </c>
      <c r="B58" s="35" t="s">
        <v>98</v>
      </c>
      <c r="C58" s="35">
        <v>13793.46</v>
      </c>
      <c r="D58" s="35" t="s">
        <v>31</v>
      </c>
      <c r="E58" s="35">
        <v>20284.5</v>
      </c>
    </row>
    <row r="59" spans="1:5" ht="15.75" outlineLevel="1" thickBot="1">
      <c r="A59" s="32" t="s">
        <v>97</v>
      </c>
      <c r="B59" s="27"/>
      <c r="C59" s="27">
        <f>SUBTOTAL(9,C58:C58)</f>
        <v>13793.46</v>
      </c>
      <c r="D59" s="27"/>
      <c r="E59" s="27">
        <f>SUBTOTAL(9,E58:E58)</f>
        <v>20284.5</v>
      </c>
    </row>
    <row r="60" spans="1:5" s="36" customFormat="1" ht="15.75" outlineLevel="2" thickBot="1">
      <c r="A60" s="35" t="s">
        <v>96</v>
      </c>
      <c r="B60" s="35" t="s">
        <v>96</v>
      </c>
      <c r="C60" s="35">
        <v>25152.78</v>
      </c>
      <c r="D60" s="35" t="s">
        <v>31</v>
      </c>
      <c r="E60" s="35">
        <v>20284.5</v>
      </c>
    </row>
    <row r="61" spans="1:5" ht="15.75" outlineLevel="1" thickBot="1">
      <c r="A61" s="32" t="s">
        <v>95</v>
      </c>
      <c r="B61" s="27"/>
      <c r="C61" s="27">
        <f>SUBTOTAL(9,C60:C60)</f>
        <v>25152.78</v>
      </c>
      <c r="D61" s="27"/>
      <c r="E61" s="27">
        <f>SUBTOTAL(9,E60:E60)</f>
        <v>20284.5</v>
      </c>
    </row>
    <row r="62" spans="1:5" s="36" customFormat="1" ht="15.75" outlineLevel="2" thickBot="1">
      <c r="A62" s="35" t="s">
        <v>94</v>
      </c>
      <c r="B62" s="35" t="s">
        <v>94</v>
      </c>
      <c r="C62" s="35">
        <v>32860.92</v>
      </c>
      <c r="D62" s="35" t="s">
        <v>31</v>
      </c>
      <c r="E62" s="35">
        <v>20284.5</v>
      </c>
    </row>
    <row r="63" spans="1:5" ht="15.75" outlineLevel="1" thickBot="1">
      <c r="A63" s="32" t="s">
        <v>93</v>
      </c>
      <c r="B63" s="27"/>
      <c r="C63" s="27">
        <f>SUBTOTAL(9,C62:C62)</f>
        <v>32860.92</v>
      </c>
      <c r="D63" s="27"/>
      <c r="E63" s="27">
        <f>SUBTOTAL(9,E62:E62)</f>
        <v>20284.5</v>
      </c>
    </row>
    <row r="64" spans="1:5" s="36" customFormat="1" ht="15.75" outlineLevel="2" thickBot="1">
      <c r="A64" s="35" t="s">
        <v>92</v>
      </c>
      <c r="B64" s="35" t="s">
        <v>91</v>
      </c>
      <c r="C64" s="35">
        <v>57202.26</v>
      </c>
      <c r="D64" s="35" t="s">
        <v>31</v>
      </c>
      <c r="E64" s="35">
        <v>20284.5</v>
      </c>
    </row>
    <row r="65" spans="1:5" ht="15.75" outlineLevel="1" thickBot="1">
      <c r="A65" s="32" t="s">
        <v>90</v>
      </c>
      <c r="B65" s="27"/>
      <c r="C65" s="27">
        <f>SUBTOTAL(9,C64:C64)</f>
        <v>57202.26</v>
      </c>
      <c r="D65" s="27"/>
      <c r="E65" s="27">
        <f>SUBTOTAL(9,E64:E64)</f>
        <v>20284.5</v>
      </c>
    </row>
    <row r="66" spans="1:5" s="36" customFormat="1" ht="15.75" outlineLevel="2" thickBot="1">
      <c r="A66" s="35" t="s">
        <v>89</v>
      </c>
      <c r="B66" s="35" t="s">
        <v>89</v>
      </c>
      <c r="C66" s="35">
        <v>50508.42</v>
      </c>
      <c r="D66" s="35" t="s">
        <v>31</v>
      </c>
      <c r="E66" s="35">
        <v>20284.5</v>
      </c>
    </row>
    <row r="67" spans="1:5" ht="15.75" outlineLevel="1" thickBot="1">
      <c r="A67" s="32" t="s">
        <v>88</v>
      </c>
      <c r="B67" s="27"/>
      <c r="C67" s="27">
        <f>SUBTOTAL(9,C66:C66)</f>
        <v>50508.42</v>
      </c>
      <c r="D67" s="27"/>
      <c r="E67" s="27">
        <f>SUBTOTAL(9,E66:E66)</f>
        <v>20284.5</v>
      </c>
    </row>
    <row r="68" spans="1:5" s="36" customFormat="1" ht="15.75" outlineLevel="2" thickBot="1">
      <c r="A68" s="35" t="s">
        <v>87</v>
      </c>
      <c r="B68" s="35" t="s">
        <v>86</v>
      </c>
      <c r="C68" s="35">
        <v>77486.789999999994</v>
      </c>
      <c r="D68" s="35" t="s">
        <v>31</v>
      </c>
      <c r="E68" s="35">
        <v>20284.5</v>
      </c>
    </row>
    <row r="69" spans="1:5" ht="15.75" outlineLevel="1" thickBot="1">
      <c r="A69" s="32" t="s">
        <v>85</v>
      </c>
      <c r="B69" s="27"/>
      <c r="C69" s="27">
        <f>SUBTOTAL(9,C68:C68)</f>
        <v>77486.789999999994</v>
      </c>
      <c r="D69" s="27"/>
      <c r="E69" s="27">
        <f>SUBTOTAL(9,E68:E68)</f>
        <v>20284.5</v>
      </c>
    </row>
    <row r="70" spans="1:5" s="36" customFormat="1" ht="15.75" outlineLevel="2" thickBot="1">
      <c r="A70" s="35" t="s">
        <v>84</v>
      </c>
      <c r="B70" s="35" t="s">
        <v>83</v>
      </c>
      <c r="C70" s="35">
        <v>72212.820000000007</v>
      </c>
      <c r="D70" s="35" t="s">
        <v>31</v>
      </c>
      <c r="E70" s="35">
        <v>20284.5</v>
      </c>
    </row>
    <row r="71" spans="1:5" ht="15.75" outlineLevel="1" thickBot="1">
      <c r="A71" s="32" t="s">
        <v>82</v>
      </c>
      <c r="B71" s="27"/>
      <c r="C71" s="27">
        <f>SUBTOTAL(9,C70:C70)</f>
        <v>72212.820000000007</v>
      </c>
      <c r="D71" s="27"/>
      <c r="E71" s="27">
        <f>SUBTOTAL(9,E70:E70)</f>
        <v>20284.5</v>
      </c>
    </row>
    <row r="72" spans="1:5" s="36" customFormat="1" ht="15.75" outlineLevel="2" thickBot="1">
      <c r="A72" s="35" t="s">
        <v>81</v>
      </c>
      <c r="B72" s="35" t="s">
        <v>81</v>
      </c>
      <c r="C72" s="35">
        <v>179.6</v>
      </c>
      <c r="D72" s="35" t="s">
        <v>34</v>
      </c>
      <c r="E72" s="35">
        <v>1</v>
      </c>
    </row>
    <row r="73" spans="1:5" ht="15.75" outlineLevel="1" thickBot="1">
      <c r="A73" s="32" t="s">
        <v>80</v>
      </c>
      <c r="B73" s="27"/>
      <c r="C73" s="27">
        <f>SUBTOTAL(9,C72:C72)</f>
        <v>179.6</v>
      </c>
      <c r="D73" s="27"/>
      <c r="E73" s="27">
        <f>SUBTOTAL(9,E72:E72)</f>
        <v>1</v>
      </c>
    </row>
    <row r="74" spans="1:5" s="36" customFormat="1" ht="15.75" outlineLevel="2" thickBot="1">
      <c r="A74" s="35" t="s">
        <v>79</v>
      </c>
      <c r="B74" s="35" t="s">
        <v>79</v>
      </c>
      <c r="C74" s="35">
        <v>1541.62</v>
      </c>
      <c r="D74" s="35" t="s">
        <v>31</v>
      </c>
      <c r="E74" s="35">
        <v>20284.5</v>
      </c>
    </row>
    <row r="75" spans="1:5" ht="15.75" outlineLevel="1" thickBot="1">
      <c r="A75" s="32" t="s">
        <v>78</v>
      </c>
      <c r="B75" s="27"/>
      <c r="C75" s="27">
        <f>SUBTOTAL(9,C74:C74)</f>
        <v>1541.62</v>
      </c>
      <c r="D75" s="27"/>
      <c r="E75" s="27">
        <f>SUBTOTAL(9,E74:E74)</f>
        <v>20284.5</v>
      </c>
    </row>
    <row r="76" spans="1:5" s="36" customFormat="1" ht="15.75" outlineLevel="2" thickBot="1">
      <c r="A76" s="35" t="s">
        <v>77</v>
      </c>
      <c r="B76" s="35" t="s">
        <v>76</v>
      </c>
      <c r="C76" s="35">
        <v>1622.76</v>
      </c>
      <c r="D76" s="35" t="s">
        <v>31</v>
      </c>
      <c r="E76" s="35">
        <v>20284.5</v>
      </c>
    </row>
    <row r="77" spans="1:5" ht="15.75" outlineLevel="1" thickBot="1">
      <c r="A77" s="32" t="s">
        <v>75</v>
      </c>
      <c r="B77" s="27"/>
      <c r="C77" s="27">
        <f>SUBTOTAL(9,C76:C76)</f>
        <v>1622.76</v>
      </c>
      <c r="D77" s="27"/>
      <c r="E77" s="27">
        <f>SUBTOTAL(9,E76:E76)</f>
        <v>20284.5</v>
      </c>
    </row>
    <row r="78" spans="1:5" s="36" customFormat="1" ht="15.75" outlineLevel="2" thickBot="1">
      <c r="A78" s="35" t="s">
        <v>74</v>
      </c>
      <c r="B78" s="35" t="s">
        <v>73</v>
      </c>
      <c r="C78" s="35">
        <v>2839.84</v>
      </c>
      <c r="D78" s="35" t="s">
        <v>31</v>
      </c>
      <c r="E78" s="35">
        <v>20284.5</v>
      </c>
    </row>
    <row r="79" spans="1:5" ht="15.75" outlineLevel="1" thickBot="1">
      <c r="A79" s="32" t="s">
        <v>72</v>
      </c>
      <c r="B79" s="27"/>
      <c r="C79" s="27">
        <f>SUBTOTAL(9,C78:C78)</f>
        <v>2839.84</v>
      </c>
      <c r="D79" s="27"/>
      <c r="E79" s="27">
        <f>SUBTOTAL(9,E78:E78)</f>
        <v>20284.5</v>
      </c>
    </row>
    <row r="80" spans="1:5" s="36" customFormat="1" ht="15.75" outlineLevel="2" thickBot="1">
      <c r="A80" s="35" t="s">
        <v>71</v>
      </c>
      <c r="B80" s="35" t="s">
        <v>70</v>
      </c>
      <c r="C80" s="35">
        <v>7910.96</v>
      </c>
      <c r="D80" s="35" t="s">
        <v>31</v>
      </c>
      <c r="E80" s="35">
        <v>20284.5</v>
      </c>
    </row>
    <row r="81" spans="1:5" ht="15.75" outlineLevel="1" thickBot="1">
      <c r="A81" s="32" t="s">
        <v>69</v>
      </c>
      <c r="B81" s="27"/>
      <c r="C81" s="27">
        <f>SUBTOTAL(9,C80:C80)</f>
        <v>7910.96</v>
      </c>
      <c r="D81" s="27"/>
      <c r="E81" s="27">
        <f>SUBTOTAL(9,E80:E80)</f>
        <v>20284.5</v>
      </c>
    </row>
    <row r="82" spans="1:5" s="36" customFormat="1" ht="15.75" outlineLevel="2" thickBot="1">
      <c r="A82" s="35" t="s">
        <v>49</v>
      </c>
      <c r="B82" s="35" t="s">
        <v>49</v>
      </c>
      <c r="C82" s="35">
        <v>1080.56</v>
      </c>
      <c r="D82" s="35" t="s">
        <v>50</v>
      </c>
      <c r="E82" s="35">
        <v>4</v>
      </c>
    </row>
    <row r="83" spans="1:5" ht="15.75" outlineLevel="1" thickBot="1">
      <c r="A83" s="32" t="s">
        <v>68</v>
      </c>
      <c r="B83" s="27"/>
      <c r="C83" s="27">
        <f>SUBTOTAL(9,C82:C82)</f>
        <v>1080.56</v>
      </c>
      <c r="D83" s="27"/>
      <c r="E83" s="27">
        <f>SUBTOTAL(9,E82:E82)</f>
        <v>4</v>
      </c>
    </row>
    <row r="84" spans="1:5" s="36" customFormat="1" ht="15.75" outlineLevel="2" thickBot="1">
      <c r="A84" s="35" t="s">
        <v>67</v>
      </c>
      <c r="B84" s="35" t="s">
        <v>67</v>
      </c>
      <c r="C84" s="35">
        <v>990</v>
      </c>
      <c r="D84" s="35" t="s">
        <v>40</v>
      </c>
      <c r="E84" s="35">
        <v>1.1000000000000001</v>
      </c>
    </row>
    <row r="85" spans="1:5" ht="15.75" outlineLevel="1" thickBot="1">
      <c r="A85" s="32" t="s">
        <v>66</v>
      </c>
      <c r="B85" s="27"/>
      <c r="C85" s="27">
        <f>SUBTOTAL(9,C84:C84)</f>
        <v>990</v>
      </c>
      <c r="D85" s="27"/>
      <c r="E85" s="27">
        <f>SUBTOTAL(9,E84:E84)</f>
        <v>1.1000000000000001</v>
      </c>
    </row>
    <row r="86" spans="1:5" s="36" customFormat="1" ht="15.75" outlineLevel="2" thickBot="1">
      <c r="A86" s="35" t="s">
        <v>65</v>
      </c>
      <c r="B86" s="35" t="s">
        <v>65</v>
      </c>
      <c r="C86" s="35">
        <v>335.25</v>
      </c>
      <c r="D86" s="35" t="s">
        <v>31</v>
      </c>
      <c r="E86" s="35">
        <v>75</v>
      </c>
    </row>
    <row r="87" spans="1:5" ht="15.75" outlineLevel="1" thickBot="1">
      <c r="A87" s="32" t="s">
        <v>64</v>
      </c>
      <c r="B87" s="27"/>
      <c r="C87" s="27">
        <f>SUBTOTAL(9,C86:C86)</f>
        <v>335.25</v>
      </c>
      <c r="D87" s="27"/>
      <c r="E87" s="27">
        <f>SUBTOTAL(9,E86:E86)</f>
        <v>75</v>
      </c>
    </row>
    <row r="88" spans="1:5" s="36" customFormat="1" ht="15.75" outlineLevel="2" thickBot="1">
      <c r="A88" s="35" t="s">
        <v>63</v>
      </c>
      <c r="B88" s="35" t="s">
        <v>63</v>
      </c>
      <c r="C88" s="35">
        <v>2791.74</v>
      </c>
      <c r="D88" s="35" t="s">
        <v>36</v>
      </c>
      <c r="E88" s="35">
        <v>14</v>
      </c>
    </row>
    <row r="89" spans="1:5" ht="15.75" outlineLevel="1" thickBot="1">
      <c r="A89" s="32" t="s">
        <v>62</v>
      </c>
      <c r="B89" s="27"/>
      <c r="C89" s="27">
        <f>SUBTOTAL(9,C88:C88)</f>
        <v>2791.74</v>
      </c>
      <c r="D89" s="27"/>
      <c r="E89" s="27">
        <f>SUBTOTAL(9,E88:E88)</f>
        <v>14</v>
      </c>
    </row>
    <row r="90" spans="1:5" s="36" customFormat="1" ht="15.75" outlineLevel="2" thickBot="1">
      <c r="A90" s="35" t="s">
        <v>51</v>
      </c>
      <c r="B90" s="35" t="s">
        <v>52</v>
      </c>
      <c r="C90" s="35">
        <v>335.11</v>
      </c>
      <c r="D90" s="35" t="s">
        <v>34</v>
      </c>
      <c r="E90" s="35">
        <v>1</v>
      </c>
    </row>
    <row r="91" spans="1:5" ht="15.75" outlineLevel="1" thickBot="1">
      <c r="A91" s="32" t="s">
        <v>61</v>
      </c>
      <c r="B91" s="27"/>
      <c r="C91" s="27">
        <f>SUBTOTAL(9,C90:C90)</f>
        <v>335.11</v>
      </c>
      <c r="D91" s="27"/>
      <c r="E91" s="27">
        <f>SUBTOTAL(9,E90:E90)</f>
        <v>1</v>
      </c>
    </row>
    <row r="92" spans="1:5" s="36" customFormat="1" ht="15.75" outlineLevel="2" thickBot="1">
      <c r="A92" s="35" t="s">
        <v>60</v>
      </c>
      <c r="B92" s="35" t="s">
        <v>60</v>
      </c>
      <c r="C92" s="35">
        <v>225.84</v>
      </c>
      <c r="D92" s="35" t="s">
        <v>34</v>
      </c>
      <c r="E92" s="35">
        <v>2</v>
      </c>
    </row>
    <row r="93" spans="1:5" ht="15.75" outlineLevel="1" thickBot="1">
      <c r="A93" s="32" t="s">
        <v>59</v>
      </c>
      <c r="B93" s="27"/>
      <c r="C93" s="27">
        <f>SUBTOTAL(9,C92:C92)</f>
        <v>225.84</v>
      </c>
      <c r="D93" s="27"/>
      <c r="E93" s="27">
        <f>SUBTOTAL(9,E92:E92)</f>
        <v>2</v>
      </c>
    </row>
    <row r="94" spans="1:5" s="36" customFormat="1" ht="15.75" outlineLevel="2" thickBot="1">
      <c r="A94" s="35" t="s">
        <v>53</v>
      </c>
      <c r="B94" s="35" t="s">
        <v>53</v>
      </c>
      <c r="C94" s="35">
        <v>1243.06</v>
      </c>
      <c r="D94" s="35" t="s">
        <v>33</v>
      </c>
      <c r="E94" s="35">
        <v>2</v>
      </c>
    </row>
    <row r="95" spans="1:5" ht="15.75" outlineLevel="1" thickBot="1">
      <c r="A95" s="32" t="s">
        <v>58</v>
      </c>
      <c r="B95" s="27"/>
      <c r="C95" s="27">
        <f>SUBTOTAL(9,C94:C94)</f>
        <v>1243.06</v>
      </c>
      <c r="D95" s="27"/>
      <c r="E95" s="27">
        <f>SUBTOTAL(9,E94:E94)</f>
        <v>2</v>
      </c>
    </row>
    <row r="96" spans="1:5" s="36" customFormat="1" ht="15.75" outlineLevel="2" thickBot="1">
      <c r="A96" s="35" t="s">
        <v>57</v>
      </c>
      <c r="B96" s="35" t="s">
        <v>57</v>
      </c>
      <c r="C96" s="35">
        <v>1864.59</v>
      </c>
      <c r="D96" s="35" t="s">
        <v>33</v>
      </c>
      <c r="E96" s="35">
        <v>3</v>
      </c>
    </row>
    <row r="97" spans="1:5" ht="15.75" outlineLevel="1" thickBot="1">
      <c r="A97" s="32" t="s">
        <v>56</v>
      </c>
      <c r="B97" s="27"/>
      <c r="C97" s="27">
        <f>SUBTOTAL(9,C96:C96)</f>
        <v>1864.59</v>
      </c>
      <c r="D97" s="27"/>
      <c r="E97" s="27">
        <f>SUBTOTAL(9,E96:E96)</f>
        <v>3</v>
      </c>
    </row>
    <row r="98" spans="1:5" ht="15.75" thickBot="1">
      <c r="A98" s="32" t="s">
        <v>55</v>
      </c>
      <c r="B98" s="27"/>
      <c r="C98" s="27">
        <f>SUBTOTAL(9,C6:C96)</f>
        <v>546604.73</v>
      </c>
      <c r="D98" s="27"/>
      <c r="E98" s="27">
        <f>SUBTOTAL(9,E6:E96)</f>
        <v>326829.09999999998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2018-03-22T06:56:40Z</cp:lastPrinted>
  <dcterms:created xsi:type="dcterms:W3CDTF">2016-03-18T02:51:51Z</dcterms:created>
  <dcterms:modified xsi:type="dcterms:W3CDTF">2019-02-27T04:27:01Z</dcterms:modified>
</cp:coreProperties>
</file>