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Лист1!$A$1:$E$93</definedName>
  </definedNames>
  <calcPr calcId="124519" calcMode="manual"/>
</workbook>
</file>

<file path=xl/calcChain.xml><?xml version="1.0" encoding="utf-8"?>
<calcChain xmlns="http://schemas.openxmlformats.org/spreadsheetml/2006/main">
  <c r="C91" i="1"/>
  <c r="C92" s="1"/>
  <c r="C93" s="1"/>
  <c r="C11"/>
  <c r="C8"/>
  <c r="C77"/>
  <c r="C74"/>
  <c r="C65"/>
  <c r="C39"/>
  <c r="C29"/>
  <c r="C22"/>
  <c r="C19"/>
  <c r="C7" i="4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2"/>
  <c r="E122"/>
  <c r="C124"/>
  <c r="E124"/>
  <c r="C125"/>
  <c r="E125"/>
  <c r="C68" i="1"/>
  <c r="C71"/>
  <c r="C10"/>
  <c r="C9" s="1"/>
  <c r="C13"/>
  <c r="C90" s="1"/>
  <c r="C16"/>
  <c r="C88" l="1"/>
  <c r="C87" s="1"/>
  <c r="B39" l="1"/>
  <c r="B77"/>
  <c r="B65"/>
  <c r="B63"/>
  <c r="B62" l="1"/>
  <c r="B88"/>
  <c r="B87" s="1"/>
  <c r="B74"/>
  <c r="B71"/>
  <c r="B68"/>
  <c r="B64"/>
  <c r="B19"/>
  <c r="B16"/>
  <c r="B13"/>
  <c r="B90" l="1"/>
</calcChain>
</file>

<file path=xl/sharedStrings.xml><?xml version="1.0" encoding="utf-8"?>
<sst xmlns="http://schemas.openxmlformats.org/spreadsheetml/2006/main" count="467" uniqueCount="195">
  <si>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</si>
  <si>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</si>
  <si>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</si>
  <si>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</si>
  <si>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</si>
  <si>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</si>
  <si>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</si>
  <si>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</si>
  <si>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</si>
  <si>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</si>
  <si>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</si>
  <si>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</si>
  <si>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</si>
  <si>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</si>
  <si>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</si>
  <si>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</si>
  <si>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</si>
  <si>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</si>
  <si>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</si>
  <si>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ХВС д.20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</si>
  <si>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</si>
  <si>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</si>
  <si>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</si>
  <si>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</si>
  <si>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</si>
  <si>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</si>
  <si>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</si>
  <si>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</si>
  <si>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</si>
  <si>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</si>
  <si>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</si>
  <si>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</si>
  <si>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</si>
  <si>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</si>
  <si>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</si>
  <si>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</si>
  <si>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</si>
  <si>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</si>
  <si>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Закрытие и открытие стояков</t>
  </si>
  <si>
    <t>1 стояк</t>
  </si>
  <si>
    <t>Дератизация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</si>
  <si>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</si>
  <si>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</si>
  <si>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</si>
  <si>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замена эл. лампочки накаливания</t>
  </si>
  <si>
    <t>м3</t>
  </si>
  <si>
    <t>1м</t>
  </si>
  <si>
    <t>Смена вентиля до 20 мм. (с материалом)</t>
  </si>
  <si>
    <t>осмотр подвала</t>
  </si>
  <si>
    <t>раз</t>
  </si>
  <si>
    <t>штукатурка штроб с известковой окракой</t>
  </si>
  <si>
    <t>Смена труб ХВС д.32</t>
  </si>
  <si>
    <t>Адрес: Украинский бульвар, д. 3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</si>
  <si>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</si>
  <si>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</si>
  <si>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</si>
  <si>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сброс воздуха с системы отопления</t>
  </si>
  <si>
    <t>Проливка горок водой</t>
  </si>
  <si>
    <t>Рыхление слежавшегося песка в песочницах</t>
  </si>
  <si>
    <t>завоз песка в песочницу</t>
  </si>
  <si>
    <t>Старшие по дому</t>
  </si>
  <si>
    <t>Общий итог</t>
  </si>
  <si>
    <t>штукатурка штроб с известковой окракой Итог</t>
  </si>
  <si>
    <t>смена труб из ВГП труб Д20 с произ-ом свар-х работ Итог</t>
  </si>
  <si>
    <t>смена труб из ВГП труб Д20 с произ-ом свар-х работ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</si>
  <si>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</si>
  <si>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</si>
  <si>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</si>
  <si>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прочистка канализационной сети внутренней Итог</t>
  </si>
  <si>
    <t>прочистка канализационной сети внутренней</t>
  </si>
  <si>
    <t>осмотр подвала Итог</t>
  </si>
  <si>
    <t>замена электро-патрона Итог</t>
  </si>
  <si>
    <t>замена эл.выключателя Итог</t>
  </si>
  <si>
    <t>замена эл.выключателя</t>
  </si>
  <si>
    <t>замена эл. лампочки накаливания Итог</t>
  </si>
  <si>
    <t>замена стояка ХВС кв.37,40,43,46,49 Итог</t>
  </si>
  <si>
    <t>замена стояка ХВС кв.37,40,43,46,49</t>
  </si>
  <si>
    <t>завоз песка в песочницу Итог</t>
  </si>
  <si>
    <t>вост-е фазного, нулевого питающего, отходящего провода на по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</si>
  <si>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</si>
  <si>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</si>
  <si>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</si>
  <si>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</si>
  <si>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</si>
  <si>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</si>
  <si>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</si>
  <si>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</si>
  <si>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</si>
  <si>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</si>
  <si>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</si>
  <si>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</si>
  <si>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Утепление вентпродухов изовером и монтажной пеной</t>
  </si>
  <si>
    <t>Устранение свищей хомутами Итог</t>
  </si>
  <si>
    <t>Устранение свищей хомутами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</si>
  <si>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</si>
  <si>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</si>
  <si>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</si>
  <si>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</si>
  <si>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</si>
  <si>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</si>
  <si>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</si>
  <si>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</si>
  <si>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</si>
  <si>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</si>
  <si>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</si>
  <si>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</si>
  <si>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</si>
  <si>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</si>
  <si>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</si>
  <si>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</si>
  <si>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</si>
  <si>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</si>
  <si>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</si>
  <si>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</si>
  <si>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</si>
  <si>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</si>
  <si>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</si>
  <si>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</si>
  <si>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</si>
  <si>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</si>
  <si>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канализации д. 100</t>
  </si>
  <si>
    <t>Смена труб из водогазопроводных труб д. 57 с производством с Итог</t>
  </si>
  <si>
    <t>Смена труб из водогазопроводных труб д. 57 с произ</t>
  </si>
  <si>
    <t>Смена труб из водогазопроводных труб д. 57 с производством с</t>
  </si>
  <si>
    <t>Смена труб ХВС д.50 Итог</t>
  </si>
  <si>
    <t>Смена труб ХВС д.50</t>
  </si>
  <si>
    <t>Смена труб ХВС д.32 Итог</t>
  </si>
  <si>
    <t>Смена труб ХВС д.20 Итог</t>
  </si>
  <si>
    <t>Смена труб ГВС д.32 Итог</t>
  </si>
  <si>
    <t>Смена труб ГВС д.20 Итог</t>
  </si>
  <si>
    <t>Смена светильника с датчиком на движение Итог</t>
  </si>
  <si>
    <t>Смена светильника с датчиком на движение</t>
  </si>
  <si>
    <t>Смена резьб (всех диаметров/ с применением сварочных работ) Итог</t>
  </si>
  <si>
    <t>Смена наружного водостока из оцинкованной стали, 14 м Итог</t>
  </si>
  <si>
    <t>Смена наружного водостока из оцинкованной стали, 1</t>
  </si>
  <si>
    <t>Смена наружного водостока из оцинкованной стали, 14 м</t>
  </si>
  <si>
    <t>Смена вентиля, д. 20 мм Итог</t>
  </si>
  <si>
    <t>Смена вентиля до 20 мм. (с материалом) Итог</t>
  </si>
  <si>
    <t>Рыхление слежавшегося песка в песочницах Итог</t>
  </si>
  <si>
    <t>Ремонт штрабы: кирпич Итог</t>
  </si>
  <si>
    <t>Ремонт штрабы: ДВП Итог</t>
  </si>
  <si>
    <t>Ремонт штрабы: ДВП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</si>
  <si>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</si>
  <si>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</si>
  <si>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</si>
  <si>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</si>
  <si>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</si>
  <si>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</si>
  <si>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Проливка горок водой Итог</t>
  </si>
  <si>
    <t>Очистка канализационной сети Итог</t>
  </si>
  <si>
    <t>Очистка канализационной сети</t>
  </si>
  <si>
    <t>Отпуск цветочной рассады Итог</t>
  </si>
  <si>
    <t>Отпуск цветочной рассады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</si>
  <si>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</si>
  <si>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</si>
  <si>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</si>
  <si>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</si>
  <si>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</si>
  <si>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</si>
  <si>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</si>
  <si>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Заявка</t>
  </si>
  <si>
    <t>Исполнение заявок не связанных с ремонтом (проверк</t>
  </si>
  <si>
    <t>Исполнение заявок не связанных с ремонтом (проверка правильн</t>
  </si>
  <si>
    <t>Закрытие и открытие стояков Итог</t>
  </si>
  <si>
    <t>Завоз плодородной земли позаявочно Итог</t>
  </si>
  <si>
    <t>1 кг</t>
  </si>
  <si>
    <t>Завоз плодородной земли позаявочно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</si>
  <si>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</si>
  <si>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</si>
  <si>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</si>
  <si>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</si>
  <si>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</si>
  <si>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</si>
  <si>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</si>
  <si>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</si>
  <si>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</si>
  <si>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</si>
  <si>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</si>
  <si>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</si>
  <si>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</si>
  <si>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</si>
  <si>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УКРАИНСКИЙ б-р д.3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</si>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</sst>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0" xfId="0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11" fillId="4" borderId="0" xfId="0" applyFont="1" applyFill="1" applyAlignment="1">
      <alignment horizontal="left" vertical="center"/>
    </xf>
    <xf numFmtId="164" fontId="11" fillId="4" borderId="0" xfId="0" applyNumberFormat="1" applyFont="1" applyFill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left" vertical="center" wrapText="1"/>
    </xf>
    <xf numFmtId="43" fontId="12" fillId="4" borderId="2" xfId="3" applyFont="1" applyFill="1" applyBorder="1" applyAlignment="1">
      <alignment vertical="center" wrapText="1"/>
    </xf>
    <xf numFmtId="0" fontId="12" fillId="4" borderId="2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43" fontId="13" fillId="4" borderId="2" xfId="3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center" vertical="center"/>
    </xf>
    <xf numFmtId="43" fontId="6" fillId="4" borderId="2" xfId="3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0" fillId="4" borderId="3" xfId="0" applyFill="1" applyBorder="1"/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6" fillId="4" borderId="2" xfId="3" applyFont="1" applyFill="1" applyBorder="1" applyAlignment="1"/>
    <xf numFmtId="0" fontId="2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43" fontId="8" fillId="4" borderId="2" xfId="3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0" fillId="4" borderId="0" xfId="0" applyFill="1"/>
    <xf numFmtId="164" fontId="6" fillId="4" borderId="2" xfId="3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9</v>
      </c>
      <c r="B1" s="50"/>
      <c r="C1" s="50"/>
      <c r="D1" s="50"/>
      <c r="E1" s="50"/>
    </row>
    <row r="2" spans="1:5" s="9" customFormat="1" ht="15.75">
      <c r="A2" s="17" t="s">
        <v>52</v>
      </c>
      <c r="B2" s="18" t="s">
        <v>36</v>
      </c>
      <c r="C2" s="52" t="s">
        <v>183</v>
      </c>
      <c r="D2" s="52"/>
      <c r="E2" s="52"/>
    </row>
    <row r="3" spans="1:5" ht="57">
      <c r="A3" s="19" t="s">
        <v>3</v>
      </c>
      <c r="B3" s="20" t="s">
        <v>0</v>
      </c>
      <c r="C3" s="21" t="s">
        <v>37</v>
      </c>
      <c r="D3" s="22" t="s">
        <v>1</v>
      </c>
      <c r="E3" s="23" t="s">
        <v>2</v>
      </c>
    </row>
    <row r="4" spans="1:5">
      <c r="A4" s="24" t="s">
        <v>184</v>
      </c>
      <c r="B4" s="20"/>
      <c r="C4" s="25">
        <v>-1783605.9788000002</v>
      </c>
      <c r="D4" s="22"/>
      <c r="E4" s="23"/>
    </row>
    <row r="5" spans="1:5">
      <c r="A5" s="53" t="s">
        <v>191</v>
      </c>
      <c r="B5" s="54"/>
      <c r="C5" s="54"/>
      <c r="D5" s="54"/>
      <c r="E5" s="55"/>
    </row>
    <row r="6" spans="1:5">
      <c r="A6" s="24" t="s">
        <v>185</v>
      </c>
      <c r="B6" s="20"/>
      <c r="C6" s="25">
        <v>887724.44</v>
      </c>
      <c r="D6" s="22"/>
      <c r="E6" s="23"/>
    </row>
    <row r="7" spans="1:5">
      <c r="A7" s="24" t="s">
        <v>186</v>
      </c>
      <c r="B7" s="20"/>
      <c r="C7" s="25">
        <v>846834.79</v>
      </c>
      <c r="D7" s="22"/>
      <c r="E7" s="23"/>
    </row>
    <row r="8" spans="1:5">
      <c r="A8" s="24" t="s">
        <v>194</v>
      </c>
      <c r="B8" s="20"/>
      <c r="C8" s="25">
        <f>C7-C6</f>
        <v>-40889.649999999907</v>
      </c>
      <c r="D8" s="22"/>
      <c r="E8" s="23"/>
    </row>
    <row r="9" spans="1:5">
      <c r="A9" s="26" t="s">
        <v>10</v>
      </c>
      <c r="B9" s="20"/>
      <c r="C9" s="25">
        <f>C10</f>
        <v>13543.68</v>
      </c>
      <c r="D9" s="22"/>
      <c r="E9" s="23"/>
    </row>
    <row r="10" spans="1:5">
      <c r="A10" s="27" t="s">
        <v>11</v>
      </c>
      <c r="B10" s="20"/>
      <c r="C10" s="28">
        <f>528.64*12+600*12</f>
        <v>13543.68</v>
      </c>
      <c r="D10" s="22"/>
      <c r="E10" s="23"/>
    </row>
    <row r="11" spans="1:5">
      <c r="A11" s="29" t="s">
        <v>187</v>
      </c>
      <c r="B11" s="30"/>
      <c r="C11" s="31">
        <f>C6+C9</f>
        <v>901268.12</v>
      </c>
      <c r="D11" s="32"/>
      <c r="E11" s="33"/>
    </row>
    <row r="12" spans="1:5">
      <c r="A12" s="51" t="s">
        <v>12</v>
      </c>
      <c r="B12" s="51"/>
      <c r="C12" s="51"/>
      <c r="D12" s="51"/>
      <c r="E12" s="51"/>
    </row>
    <row r="13" spans="1:5" ht="15.75" thickBot="1">
      <c r="A13" s="34" t="s">
        <v>20</v>
      </c>
      <c r="B13" s="30" t="e">
        <f>#REF!</f>
        <v>#REF!</v>
      </c>
      <c r="C13" s="31">
        <f>C14+C15</f>
        <v>149706.25</v>
      </c>
      <c r="D13" s="32"/>
      <c r="E13" s="33"/>
    </row>
    <row r="14" spans="1:5" s="16" customFormat="1" ht="15.75" outlineLevel="2" thickBot="1">
      <c r="A14" s="35" t="s">
        <v>99</v>
      </c>
      <c r="B14" s="35" t="s">
        <v>98</v>
      </c>
      <c r="C14" s="35">
        <v>77490.23</v>
      </c>
      <c r="D14" s="49" t="s">
        <v>5</v>
      </c>
      <c r="E14" s="49">
        <v>20285.400000000001</v>
      </c>
    </row>
    <row r="15" spans="1:5" s="16" customFormat="1" ht="15.75" outlineLevel="2" thickBot="1">
      <c r="A15" s="35" t="s">
        <v>96</v>
      </c>
      <c r="B15" s="35" t="s">
        <v>95</v>
      </c>
      <c r="C15" s="35">
        <v>72216.02</v>
      </c>
      <c r="D15" s="49" t="s">
        <v>5</v>
      </c>
      <c r="E15" s="49">
        <v>20285.400000000001</v>
      </c>
    </row>
    <row r="16" spans="1:5" ht="29.25" thickBot="1">
      <c r="A16" s="34" t="s">
        <v>21</v>
      </c>
      <c r="B16" s="30" t="str">
        <f>B18</f>
        <v>Уборка МОП 3,4 кв. 2018г. К=0,8</v>
      </c>
      <c r="C16" s="31">
        <f>C18+C17</f>
        <v>54121.8</v>
      </c>
      <c r="D16" s="32"/>
      <c r="E16" s="33"/>
    </row>
    <row r="17" spans="1:5" s="16" customFormat="1" ht="15.75" outlineLevel="2" thickBot="1">
      <c r="A17" s="35" t="s">
        <v>108</v>
      </c>
      <c r="B17" s="35" t="s">
        <v>108</v>
      </c>
      <c r="C17" s="35">
        <v>25146.47</v>
      </c>
      <c r="D17" s="49" t="s">
        <v>5</v>
      </c>
      <c r="E17" s="49">
        <v>20279.400000000001</v>
      </c>
    </row>
    <row r="18" spans="1:5" s="16" customFormat="1" ht="15.75" outlineLevel="2" thickBot="1">
      <c r="A18" s="35" t="s">
        <v>106</v>
      </c>
      <c r="B18" s="35" t="s">
        <v>106</v>
      </c>
      <c r="C18" s="35">
        <v>28975.33</v>
      </c>
      <c r="D18" s="49" t="s">
        <v>5</v>
      </c>
      <c r="E18" s="49">
        <v>17886</v>
      </c>
    </row>
    <row r="19" spans="1:5" ht="15.75" thickBot="1">
      <c r="A19" s="34" t="s">
        <v>22</v>
      </c>
      <c r="B19" s="36" t="e">
        <f>B20+B21</f>
        <v>#VALUE!</v>
      </c>
      <c r="C19" s="31">
        <f>C20+C21</f>
        <v>90868.200000000012</v>
      </c>
      <c r="D19" s="37"/>
      <c r="E19" s="38"/>
    </row>
    <row r="20" spans="1:5" s="16" customFormat="1" ht="15.75" outlineLevel="2" thickBot="1">
      <c r="A20" s="35" t="s">
        <v>176</v>
      </c>
      <c r="B20" s="35" t="s">
        <v>176</v>
      </c>
      <c r="C20" s="35">
        <v>44707.8</v>
      </c>
      <c r="D20" s="49" t="s">
        <v>23</v>
      </c>
      <c r="E20" s="49">
        <v>831</v>
      </c>
    </row>
    <row r="21" spans="1:5" s="16" customFormat="1" ht="15.75" outlineLevel="2" thickBot="1">
      <c r="A21" s="35" t="s">
        <v>174</v>
      </c>
      <c r="B21" s="35" t="s">
        <v>174</v>
      </c>
      <c r="C21" s="35">
        <v>46160.4</v>
      </c>
      <c r="D21" s="49" t="s">
        <v>23</v>
      </c>
      <c r="E21" s="49">
        <v>858</v>
      </c>
    </row>
    <row r="22" spans="1:5" ht="43.5" thickBot="1">
      <c r="A22" s="34" t="s">
        <v>24</v>
      </c>
      <c r="B22" s="30"/>
      <c r="C22" s="31">
        <f>SUM(C23:C28)</f>
        <v>17362.170000000002</v>
      </c>
      <c r="D22" s="32"/>
      <c r="E22" s="33"/>
    </row>
    <row r="23" spans="1:5" s="16" customFormat="1" ht="15.75" outlineLevel="2" thickBot="1">
      <c r="A23" s="35" t="s">
        <v>172</v>
      </c>
      <c r="B23" s="35" t="s">
        <v>172</v>
      </c>
      <c r="C23" s="35">
        <v>1622.26</v>
      </c>
      <c r="D23" s="49" t="s">
        <v>5</v>
      </c>
      <c r="E23" s="49">
        <v>20278.2</v>
      </c>
    </row>
    <row r="24" spans="1:5" s="16" customFormat="1" ht="15.75" outlineLevel="2" thickBot="1">
      <c r="A24" s="35" t="s">
        <v>170</v>
      </c>
      <c r="B24" s="35" t="s">
        <v>169</v>
      </c>
      <c r="C24" s="35">
        <v>1825.69</v>
      </c>
      <c r="D24" s="49" t="s">
        <v>5</v>
      </c>
      <c r="E24" s="49">
        <v>20285.400000000001</v>
      </c>
    </row>
    <row r="25" spans="1:5" s="16" customFormat="1" ht="15.75" outlineLevel="2" thickBot="1">
      <c r="A25" s="35" t="s">
        <v>89</v>
      </c>
      <c r="B25" s="35" t="s">
        <v>89</v>
      </c>
      <c r="C25" s="35">
        <v>1541.14</v>
      </c>
      <c r="D25" s="49" t="s">
        <v>5</v>
      </c>
      <c r="E25" s="49">
        <v>20278.2</v>
      </c>
    </row>
    <row r="26" spans="1:5" s="16" customFormat="1" ht="15.75" outlineLevel="2" thickBot="1">
      <c r="A26" s="35" t="s">
        <v>87</v>
      </c>
      <c r="B26" s="35" t="s">
        <v>86</v>
      </c>
      <c r="C26" s="35">
        <v>1622.83</v>
      </c>
      <c r="D26" s="49" t="s">
        <v>5</v>
      </c>
      <c r="E26" s="49">
        <v>20285.400000000001</v>
      </c>
    </row>
    <row r="27" spans="1:5" s="16" customFormat="1" ht="15.75" outlineLevel="2" thickBot="1">
      <c r="A27" s="35" t="s">
        <v>84</v>
      </c>
      <c r="B27" s="35" t="s">
        <v>83</v>
      </c>
      <c r="C27" s="35">
        <v>2838.94</v>
      </c>
      <c r="D27" s="49" t="s">
        <v>5</v>
      </c>
      <c r="E27" s="49">
        <v>20278.2</v>
      </c>
    </row>
    <row r="28" spans="1:5" s="16" customFormat="1" ht="15.75" outlineLevel="2" thickBot="1">
      <c r="A28" s="35" t="s">
        <v>81</v>
      </c>
      <c r="B28" s="35" t="s">
        <v>80</v>
      </c>
      <c r="C28" s="35">
        <v>7911.31</v>
      </c>
      <c r="D28" s="49" t="s">
        <v>5</v>
      </c>
      <c r="E28" s="49">
        <v>20285.400000000001</v>
      </c>
    </row>
    <row r="29" spans="1:5" ht="43.5" outlineLevel="1" thickBot="1">
      <c r="A29" s="34" t="s">
        <v>25</v>
      </c>
      <c r="B29" s="39"/>
      <c r="C29" s="40">
        <f>SUM(C30:C38)</f>
        <v>15340.79</v>
      </c>
      <c r="D29" s="41"/>
      <c r="E29" s="41"/>
    </row>
    <row r="30" spans="1:5" s="16" customFormat="1" ht="15.75" outlineLevel="2" thickBot="1">
      <c r="A30" s="35" t="s">
        <v>147</v>
      </c>
      <c r="B30" s="35" t="s">
        <v>146</v>
      </c>
      <c r="C30" s="35">
        <v>1100.4000000000001</v>
      </c>
      <c r="D30" s="49" t="s">
        <v>6</v>
      </c>
      <c r="E30" s="49">
        <v>4</v>
      </c>
    </row>
    <row r="31" spans="1:5" s="16" customFormat="1" ht="15.75" outlineLevel="2" thickBot="1">
      <c r="A31" s="35" t="s">
        <v>141</v>
      </c>
      <c r="B31" s="35" t="s">
        <v>141</v>
      </c>
      <c r="C31" s="35">
        <v>1594.14</v>
      </c>
      <c r="D31" s="49" t="s">
        <v>5</v>
      </c>
      <c r="E31" s="49">
        <v>1.55</v>
      </c>
    </row>
    <row r="32" spans="1:5" s="16" customFormat="1" ht="15.75" outlineLevel="2" thickBot="1">
      <c r="A32" s="35" t="s">
        <v>13</v>
      </c>
      <c r="B32" s="35" t="s">
        <v>13</v>
      </c>
      <c r="C32" s="35">
        <v>3630.3</v>
      </c>
      <c r="D32" s="49" t="s">
        <v>5</v>
      </c>
      <c r="E32" s="49">
        <v>1.8</v>
      </c>
    </row>
    <row r="33" spans="1:6" s="16" customFormat="1" ht="15.75" outlineLevel="2" thickBot="1">
      <c r="A33" s="35" t="s">
        <v>131</v>
      </c>
      <c r="B33" s="35" t="s">
        <v>131</v>
      </c>
      <c r="C33" s="35">
        <v>1936.1</v>
      </c>
      <c r="D33" s="49" t="s">
        <v>6</v>
      </c>
      <c r="E33" s="49">
        <v>1</v>
      </c>
    </row>
    <row r="34" spans="1:6" s="16" customFormat="1" ht="15.75" outlineLevel="2" thickBot="1">
      <c r="A34" s="35" t="s">
        <v>16</v>
      </c>
      <c r="B34" s="35" t="s">
        <v>16</v>
      </c>
      <c r="C34" s="35">
        <v>841.18</v>
      </c>
      <c r="D34" s="49" t="s">
        <v>5</v>
      </c>
      <c r="E34" s="49">
        <v>0.85</v>
      </c>
    </row>
    <row r="35" spans="1:6" s="16" customFormat="1" ht="15.75" outlineLevel="2" thickBot="1">
      <c r="A35" s="35" t="s">
        <v>44</v>
      </c>
      <c r="B35" s="35" t="s">
        <v>44</v>
      </c>
      <c r="C35" s="35">
        <v>956.23</v>
      </c>
      <c r="D35" s="49" t="s">
        <v>6</v>
      </c>
      <c r="E35" s="49">
        <v>11</v>
      </c>
    </row>
    <row r="36" spans="1:6" s="16" customFormat="1" ht="15.75" outlineLevel="2" thickBot="1">
      <c r="A36" s="35" t="s">
        <v>73</v>
      </c>
      <c r="B36" s="35" t="s">
        <v>73</v>
      </c>
      <c r="C36" s="35">
        <v>536.52</v>
      </c>
      <c r="D36" s="49" t="s">
        <v>6</v>
      </c>
      <c r="E36" s="49">
        <v>3</v>
      </c>
    </row>
    <row r="37" spans="1:6" s="16" customFormat="1" ht="15.75" outlineLevel="2" thickBot="1">
      <c r="A37" s="35" t="s">
        <v>43</v>
      </c>
      <c r="B37" s="35" t="s">
        <v>43</v>
      </c>
      <c r="C37" s="35">
        <v>863.1</v>
      </c>
      <c r="D37" s="49" t="s">
        <v>6</v>
      </c>
      <c r="E37" s="49">
        <v>6</v>
      </c>
    </row>
    <row r="38" spans="1:6" s="16" customFormat="1" ht="15.75" outlineLevel="2" thickBot="1">
      <c r="A38" s="35" t="s">
        <v>50</v>
      </c>
      <c r="B38" s="35" t="s">
        <v>50</v>
      </c>
      <c r="C38" s="35">
        <v>3882.82</v>
      </c>
      <c r="D38" s="49" t="s">
        <v>5</v>
      </c>
      <c r="E38" s="49">
        <v>2</v>
      </c>
    </row>
    <row r="39" spans="1:6" ht="43.5" thickBot="1">
      <c r="A39" s="34" t="s">
        <v>26</v>
      </c>
      <c r="B39" s="30">
        <f>SUM(B40:B47)</f>
        <v>0</v>
      </c>
      <c r="C39" s="31">
        <f>SUM(C40:C61)</f>
        <v>157040.97000000003</v>
      </c>
      <c r="D39" s="32"/>
      <c r="E39" s="33"/>
      <c r="F39" s="5" t="s">
        <v>4</v>
      </c>
    </row>
    <row r="40" spans="1:6" s="16" customFormat="1" ht="15.75" outlineLevel="2" thickBot="1">
      <c r="A40" s="35" t="s">
        <v>38</v>
      </c>
      <c r="B40" s="35" t="s">
        <v>38</v>
      </c>
      <c r="C40" s="35">
        <v>3237.44</v>
      </c>
      <c r="D40" s="49" t="s">
        <v>39</v>
      </c>
      <c r="E40" s="49">
        <v>4</v>
      </c>
    </row>
    <row r="41" spans="1:6" s="16" customFormat="1" ht="15.75" outlineLevel="2" thickBot="1">
      <c r="A41" s="35" t="s">
        <v>162</v>
      </c>
      <c r="B41" s="35" t="s">
        <v>161</v>
      </c>
      <c r="C41" s="35">
        <v>1100.4000000000001</v>
      </c>
      <c r="D41" s="49" t="s">
        <v>160</v>
      </c>
      <c r="E41" s="49">
        <v>4</v>
      </c>
    </row>
    <row r="42" spans="1:6" s="16" customFormat="1" ht="15.75" outlineLevel="2" thickBot="1">
      <c r="A42" s="35" t="s">
        <v>150</v>
      </c>
      <c r="B42" s="35" t="s">
        <v>150</v>
      </c>
      <c r="C42" s="35">
        <v>2807</v>
      </c>
      <c r="D42" s="49" t="s">
        <v>7</v>
      </c>
      <c r="E42" s="49">
        <v>10</v>
      </c>
    </row>
    <row r="43" spans="1:6" s="16" customFormat="1" ht="15.75" outlineLevel="2" thickBot="1">
      <c r="A43" s="35" t="s">
        <v>47</v>
      </c>
      <c r="B43" s="35" t="s">
        <v>47</v>
      </c>
      <c r="C43" s="35">
        <v>11513.4</v>
      </c>
      <c r="D43" s="49" t="s">
        <v>6</v>
      </c>
      <c r="E43" s="49">
        <v>6</v>
      </c>
    </row>
    <row r="44" spans="1:6" s="16" customFormat="1" ht="15.75" outlineLevel="2" thickBot="1">
      <c r="A44" s="35" t="s">
        <v>15</v>
      </c>
      <c r="B44" s="35" t="s">
        <v>15</v>
      </c>
      <c r="C44" s="35">
        <v>1918.9</v>
      </c>
      <c r="D44" s="49" t="s">
        <v>6</v>
      </c>
      <c r="E44" s="49">
        <v>1</v>
      </c>
    </row>
    <row r="45" spans="1:6" s="16" customFormat="1" ht="15.75" outlineLevel="2" thickBot="1">
      <c r="A45" s="35" t="s">
        <v>135</v>
      </c>
      <c r="B45" s="35" t="s">
        <v>134</v>
      </c>
      <c r="C45" s="35">
        <v>1295.9000000000001</v>
      </c>
      <c r="D45" s="49" t="s">
        <v>7</v>
      </c>
      <c r="E45" s="49">
        <v>1</v>
      </c>
    </row>
    <row r="46" spans="1:6" s="16" customFormat="1" ht="15.75" outlineLevel="2" thickBot="1">
      <c r="A46" s="35" t="s">
        <v>41</v>
      </c>
      <c r="B46" s="35" t="s">
        <v>42</v>
      </c>
      <c r="C46" s="35">
        <v>6641.34</v>
      </c>
      <c r="D46" s="49" t="s">
        <v>6</v>
      </c>
      <c r="E46" s="49">
        <v>6</v>
      </c>
    </row>
    <row r="47" spans="1:6" s="16" customFormat="1" ht="15.75" outlineLevel="2" thickBot="1">
      <c r="A47" s="35" t="s">
        <v>17</v>
      </c>
      <c r="B47" s="35" t="s">
        <v>17</v>
      </c>
      <c r="C47" s="35">
        <v>4120</v>
      </c>
      <c r="D47" s="49" t="s">
        <v>7</v>
      </c>
      <c r="E47" s="49">
        <v>4</v>
      </c>
    </row>
    <row r="48" spans="1:6" s="16" customFormat="1" ht="15.75" outlineLevel="2" thickBot="1">
      <c r="A48" s="35" t="s">
        <v>18</v>
      </c>
      <c r="B48" s="35" t="s">
        <v>18</v>
      </c>
      <c r="C48" s="35">
        <v>15972.87</v>
      </c>
      <c r="D48" s="49" t="s">
        <v>46</v>
      </c>
      <c r="E48" s="49">
        <v>12.5</v>
      </c>
    </row>
    <row r="49" spans="1:5" s="16" customFormat="1" ht="15.75" outlineLevel="2" thickBot="1">
      <c r="A49" s="35" t="s">
        <v>19</v>
      </c>
      <c r="B49" s="35" t="s">
        <v>19</v>
      </c>
      <c r="C49" s="35">
        <v>1030</v>
      </c>
      <c r="D49" s="49" t="s">
        <v>46</v>
      </c>
      <c r="E49" s="49">
        <v>1</v>
      </c>
    </row>
    <row r="50" spans="1:5" s="16" customFormat="1" ht="15.75" outlineLevel="2" thickBot="1">
      <c r="A50" s="35" t="s">
        <v>51</v>
      </c>
      <c r="B50" s="35" t="s">
        <v>51</v>
      </c>
      <c r="C50" s="35">
        <v>6389.15</v>
      </c>
      <c r="D50" s="49" t="s">
        <v>46</v>
      </c>
      <c r="E50" s="49">
        <v>5</v>
      </c>
    </row>
    <row r="51" spans="1:5" s="16" customFormat="1" ht="15.75" outlineLevel="2" thickBot="1">
      <c r="A51" s="35" t="s">
        <v>125</v>
      </c>
      <c r="B51" s="35" t="s">
        <v>125</v>
      </c>
      <c r="C51" s="35">
        <v>16931.88</v>
      </c>
      <c r="D51" s="49" t="s">
        <v>7</v>
      </c>
      <c r="E51" s="49">
        <v>12</v>
      </c>
    </row>
    <row r="52" spans="1:5" s="16" customFormat="1" ht="15.75" outlineLevel="2" thickBot="1">
      <c r="A52" s="35" t="s">
        <v>123</v>
      </c>
      <c r="B52" s="35" t="s">
        <v>122</v>
      </c>
      <c r="C52" s="35">
        <v>8830.4</v>
      </c>
      <c r="D52" s="49" t="s">
        <v>7</v>
      </c>
      <c r="E52" s="49">
        <v>2</v>
      </c>
    </row>
    <row r="53" spans="1:5" s="16" customFormat="1" ht="15.75" outlineLevel="2" thickBot="1">
      <c r="A53" s="35" t="s">
        <v>120</v>
      </c>
      <c r="B53" s="35" t="s">
        <v>120</v>
      </c>
      <c r="C53" s="35">
        <v>822.49</v>
      </c>
      <c r="D53" s="49" t="s">
        <v>7</v>
      </c>
      <c r="E53" s="49">
        <v>0.75</v>
      </c>
    </row>
    <row r="54" spans="1:5" s="16" customFormat="1" ht="15.75" outlineLevel="2" thickBot="1">
      <c r="A54" s="35" t="s">
        <v>93</v>
      </c>
      <c r="B54" s="35" t="s">
        <v>93</v>
      </c>
      <c r="C54" s="35">
        <v>538.79999999999995</v>
      </c>
      <c r="D54" s="49" t="s">
        <v>6</v>
      </c>
      <c r="E54" s="49">
        <v>3</v>
      </c>
    </row>
    <row r="55" spans="1:5" s="16" customFormat="1" ht="15.75" outlineLevel="2" thickBot="1">
      <c r="A55" s="35" t="s">
        <v>53</v>
      </c>
      <c r="B55" s="35" t="s">
        <v>54</v>
      </c>
      <c r="C55" s="35">
        <v>2569.36</v>
      </c>
      <c r="D55" s="49" t="s">
        <v>55</v>
      </c>
      <c r="E55" s="49">
        <v>4</v>
      </c>
    </row>
    <row r="56" spans="1:5" s="16" customFormat="1" ht="15.75" outlineLevel="2" thickBot="1">
      <c r="A56" s="35" t="s">
        <v>76</v>
      </c>
      <c r="B56" s="35" t="s">
        <v>76</v>
      </c>
      <c r="C56" s="35">
        <v>62055</v>
      </c>
      <c r="D56" s="49" t="s">
        <v>39</v>
      </c>
      <c r="E56" s="49">
        <v>1</v>
      </c>
    </row>
    <row r="57" spans="1:5" s="16" customFormat="1" ht="15.75" outlineLevel="2" thickBot="1">
      <c r="A57" s="35" t="s">
        <v>48</v>
      </c>
      <c r="B57" s="35" t="s">
        <v>48</v>
      </c>
      <c r="C57" s="35">
        <v>1890.98</v>
      </c>
      <c r="D57" s="49" t="s">
        <v>49</v>
      </c>
      <c r="E57" s="49">
        <v>7</v>
      </c>
    </row>
    <row r="58" spans="1:5" s="16" customFormat="1" ht="15.75" outlineLevel="2" thickBot="1">
      <c r="A58" s="35" t="s">
        <v>69</v>
      </c>
      <c r="B58" s="35" t="s">
        <v>69</v>
      </c>
      <c r="C58" s="35">
        <v>1994.1</v>
      </c>
      <c r="D58" s="49" t="s">
        <v>7</v>
      </c>
      <c r="E58" s="49">
        <v>10</v>
      </c>
    </row>
    <row r="59" spans="1:5" s="16" customFormat="1" ht="15.75" outlineLevel="2" thickBot="1">
      <c r="A59" s="35" t="s">
        <v>56</v>
      </c>
      <c r="B59" s="35" t="s">
        <v>56</v>
      </c>
      <c r="C59" s="35">
        <v>4350.71</v>
      </c>
      <c r="D59" s="49" t="s">
        <v>39</v>
      </c>
      <c r="E59" s="49">
        <v>7</v>
      </c>
    </row>
    <row r="60" spans="1:5" s="16" customFormat="1" ht="15.75" outlineLevel="2" thickBot="1">
      <c r="A60" s="35" t="s">
        <v>66</v>
      </c>
      <c r="B60" s="35" t="s">
        <v>66</v>
      </c>
      <c r="C60" s="35">
        <v>621.53</v>
      </c>
      <c r="D60" s="49" t="s">
        <v>39</v>
      </c>
      <c r="E60" s="49">
        <v>1</v>
      </c>
    </row>
    <row r="61" spans="1:5" s="16" customFormat="1" ht="15.75" outlineLevel="2" thickBot="1">
      <c r="A61" s="35" t="s">
        <v>64</v>
      </c>
      <c r="B61" s="35" t="s">
        <v>64</v>
      </c>
      <c r="C61" s="35">
        <v>409.32</v>
      </c>
      <c r="D61" s="49" t="s">
        <v>7</v>
      </c>
      <c r="E61" s="49">
        <v>0.5</v>
      </c>
    </row>
    <row r="62" spans="1:5" ht="28.5">
      <c r="A62" s="34" t="s">
        <v>27</v>
      </c>
      <c r="B62" s="30" t="e">
        <f>#REF!+#REF!</f>
        <v>#REF!</v>
      </c>
      <c r="C62" s="31">
        <v>0</v>
      </c>
      <c r="D62" s="32"/>
      <c r="E62" s="33"/>
    </row>
    <row r="63" spans="1:5" ht="28.5">
      <c r="A63" s="34" t="s">
        <v>28</v>
      </c>
      <c r="B63" s="30" t="e">
        <f>SUM(#REF!)</f>
        <v>#REF!</v>
      </c>
      <c r="C63" s="31">
        <v>0</v>
      </c>
      <c r="D63" s="32"/>
      <c r="E63" s="33"/>
    </row>
    <row r="64" spans="1:5" ht="28.5">
      <c r="A64" s="34" t="s">
        <v>29</v>
      </c>
      <c r="B64" s="30" t="e">
        <f>#REF!</f>
        <v>#REF!</v>
      </c>
      <c r="C64" s="31">
        <v>0</v>
      </c>
      <c r="D64" s="32"/>
      <c r="E64" s="33"/>
    </row>
    <row r="65" spans="1:5" ht="29.25" thickBot="1">
      <c r="A65" s="34" t="s">
        <v>30</v>
      </c>
      <c r="B65" s="30" t="e">
        <f>#REF!+#REF!</f>
        <v>#REF!</v>
      </c>
      <c r="C65" s="31">
        <f>C66+C67</f>
        <v>5051.87</v>
      </c>
      <c r="D65" s="32"/>
      <c r="E65" s="33"/>
    </row>
    <row r="66" spans="1:5" s="16" customFormat="1" ht="15.75" outlineLevel="2" thickBot="1">
      <c r="A66" s="35" t="s">
        <v>144</v>
      </c>
      <c r="B66" s="35" t="s">
        <v>143</v>
      </c>
      <c r="C66" s="35">
        <v>3216.15</v>
      </c>
      <c r="D66" s="49" t="s">
        <v>6</v>
      </c>
      <c r="E66" s="49">
        <v>15</v>
      </c>
    </row>
    <row r="67" spans="1:5" s="16" customFormat="1" ht="15.75" outlineLevel="2" thickBot="1">
      <c r="A67" s="35" t="s">
        <v>91</v>
      </c>
      <c r="B67" s="35" t="s">
        <v>91</v>
      </c>
      <c r="C67" s="35">
        <v>1835.72</v>
      </c>
      <c r="D67" s="49" t="s">
        <v>6</v>
      </c>
      <c r="E67" s="49">
        <v>4</v>
      </c>
    </row>
    <row r="68" spans="1:5" ht="29.25" thickBot="1">
      <c r="A68" s="34" t="s">
        <v>31</v>
      </c>
      <c r="B68" s="30" t="str">
        <f>B70</f>
        <v>Тех.обслуживание газового оборудования.К= 0,6;0,8;</v>
      </c>
      <c r="C68" s="31">
        <f>C70+C69</f>
        <v>8114.16</v>
      </c>
      <c r="D68" s="32"/>
      <c r="E68" s="33"/>
    </row>
    <row r="69" spans="1:5" s="16" customFormat="1" ht="15.75" outlineLevel="2" thickBot="1">
      <c r="A69" s="35" t="s">
        <v>114</v>
      </c>
      <c r="B69" s="35" t="s">
        <v>113</v>
      </c>
      <c r="C69" s="35">
        <v>3854.23</v>
      </c>
      <c r="D69" s="49" t="s">
        <v>5</v>
      </c>
      <c r="E69" s="49">
        <v>20285.400000000001</v>
      </c>
    </row>
    <row r="70" spans="1:5" s="16" customFormat="1" ht="15.75" outlineLevel="2" thickBot="1">
      <c r="A70" s="35" t="s">
        <v>111</v>
      </c>
      <c r="B70" s="35" t="s">
        <v>110</v>
      </c>
      <c r="C70" s="35">
        <v>4259.93</v>
      </c>
      <c r="D70" s="49" t="s">
        <v>5</v>
      </c>
      <c r="E70" s="49">
        <v>20285.400000000001</v>
      </c>
    </row>
    <row r="71" spans="1:5" ht="29.25" thickBot="1">
      <c r="A71" s="34" t="s">
        <v>32</v>
      </c>
      <c r="B71" s="30" t="e">
        <f>B72+#REF!</f>
        <v>#VALUE!</v>
      </c>
      <c r="C71" s="31">
        <f>C72+C73</f>
        <v>23389.059999999998</v>
      </c>
      <c r="D71" s="32"/>
      <c r="E71" s="33"/>
    </row>
    <row r="72" spans="1:5" s="16" customFormat="1" ht="15.75" outlineLevel="2" thickBot="1">
      <c r="A72" s="35" t="s">
        <v>118</v>
      </c>
      <c r="B72" s="35" t="s">
        <v>118</v>
      </c>
      <c r="C72" s="35">
        <v>9594.99</v>
      </c>
      <c r="D72" s="49" t="s">
        <v>5</v>
      </c>
      <c r="E72" s="49">
        <v>20285.400000000001</v>
      </c>
    </row>
    <row r="73" spans="1:5" s="16" customFormat="1" ht="15.75" outlineLevel="2" thickBot="1">
      <c r="A73" s="35" t="s">
        <v>116</v>
      </c>
      <c r="B73" s="35" t="s">
        <v>116</v>
      </c>
      <c r="C73" s="35">
        <v>13794.07</v>
      </c>
      <c r="D73" s="49" t="s">
        <v>5</v>
      </c>
      <c r="E73" s="49">
        <v>20285.400000000001</v>
      </c>
    </row>
    <row r="74" spans="1:5" ht="43.5" thickBot="1">
      <c r="A74" s="34" t="s">
        <v>33</v>
      </c>
      <c r="B74" s="30" t="str">
        <f>B76</f>
        <v>Дератизация</v>
      </c>
      <c r="C74" s="31">
        <f>C76+C75</f>
        <v>2692.8</v>
      </c>
      <c r="D74" s="32"/>
      <c r="E74" s="33"/>
    </row>
    <row r="75" spans="1:5" s="16" customFormat="1" ht="15.75" outlineLevel="2" thickBot="1">
      <c r="A75" s="35" t="s">
        <v>40</v>
      </c>
      <c r="B75" s="35" t="s">
        <v>40</v>
      </c>
      <c r="C75" s="35">
        <v>1346.4</v>
      </c>
      <c r="D75" s="49" t="s">
        <v>5</v>
      </c>
      <c r="E75" s="49">
        <v>935</v>
      </c>
    </row>
    <row r="76" spans="1:5" s="16" customFormat="1" ht="15.75" outlineLevel="2" thickBot="1">
      <c r="A76" s="35" t="s">
        <v>40</v>
      </c>
      <c r="B76" s="35" t="s">
        <v>40</v>
      </c>
      <c r="C76" s="35">
        <v>1346.4</v>
      </c>
      <c r="D76" s="49" t="s">
        <v>5</v>
      </c>
      <c r="E76" s="49">
        <v>935</v>
      </c>
    </row>
    <row r="77" spans="1:5" ht="57.75" thickBot="1">
      <c r="A77" s="34" t="s">
        <v>34</v>
      </c>
      <c r="B77" s="30">
        <f>SUM(B78:B78)</f>
        <v>0</v>
      </c>
      <c r="C77" s="31">
        <f>SUM(C78:C86)</f>
        <v>105483.85</v>
      </c>
      <c r="D77" s="32"/>
      <c r="E77" s="33"/>
    </row>
    <row r="78" spans="1:5" s="16" customFormat="1" ht="15.75" outlineLevel="2" thickBot="1">
      <c r="A78" s="35" t="s">
        <v>166</v>
      </c>
      <c r="B78" s="35" t="s">
        <v>166</v>
      </c>
      <c r="C78" s="35">
        <v>220.5</v>
      </c>
      <c r="D78" s="49" t="s">
        <v>165</v>
      </c>
      <c r="E78" s="49">
        <v>30</v>
      </c>
    </row>
    <row r="79" spans="1:5" s="16" customFormat="1" ht="15.75" outlineLevel="2" thickBot="1">
      <c r="A79" s="35" t="s">
        <v>158</v>
      </c>
      <c r="B79" s="35" t="s">
        <v>157</v>
      </c>
      <c r="C79" s="35">
        <v>344.85</v>
      </c>
      <c r="D79" s="49" t="s">
        <v>5</v>
      </c>
      <c r="E79" s="49">
        <v>20285.400000000001</v>
      </c>
    </row>
    <row r="80" spans="1:5" s="16" customFormat="1" ht="15.75" outlineLevel="2" thickBot="1">
      <c r="A80" s="35" t="s">
        <v>155</v>
      </c>
      <c r="B80" s="35" t="s">
        <v>154</v>
      </c>
      <c r="C80" s="35">
        <v>344.85</v>
      </c>
      <c r="D80" s="49" t="s">
        <v>5</v>
      </c>
      <c r="E80" s="49">
        <v>20285.400000000001</v>
      </c>
    </row>
    <row r="81" spans="1:5" s="16" customFormat="1" ht="15.75" outlineLevel="2" thickBot="1">
      <c r="A81" s="35" t="s">
        <v>152</v>
      </c>
      <c r="B81" s="35" t="s">
        <v>152</v>
      </c>
      <c r="C81" s="35">
        <v>1713.3</v>
      </c>
      <c r="D81" s="49" t="s">
        <v>6</v>
      </c>
      <c r="E81" s="49">
        <v>30</v>
      </c>
    </row>
    <row r="82" spans="1:5" s="16" customFormat="1" ht="15.75" outlineLevel="2" thickBot="1">
      <c r="A82" s="35" t="s">
        <v>57</v>
      </c>
      <c r="B82" s="35" t="s">
        <v>57</v>
      </c>
      <c r="C82" s="35">
        <v>247.28</v>
      </c>
      <c r="D82" s="49" t="s">
        <v>6</v>
      </c>
      <c r="E82" s="49">
        <v>1</v>
      </c>
    </row>
    <row r="83" spans="1:5" s="16" customFormat="1" ht="15.75" outlineLevel="2" thickBot="1">
      <c r="A83" s="35" t="s">
        <v>58</v>
      </c>
      <c r="B83" s="35" t="s">
        <v>58</v>
      </c>
      <c r="C83" s="35">
        <v>123.14</v>
      </c>
      <c r="D83" s="49" t="s">
        <v>6</v>
      </c>
      <c r="E83" s="49">
        <v>1</v>
      </c>
    </row>
    <row r="84" spans="1:5" s="16" customFormat="1" ht="15.75" outlineLevel="2" thickBot="1">
      <c r="A84" s="35" t="s">
        <v>104</v>
      </c>
      <c r="B84" s="35" t="s">
        <v>103</v>
      </c>
      <c r="C84" s="35">
        <v>57187.89</v>
      </c>
      <c r="D84" s="49" t="s">
        <v>5</v>
      </c>
      <c r="E84" s="49">
        <v>20279.400000000001</v>
      </c>
    </row>
    <row r="85" spans="1:5" s="16" customFormat="1" ht="15.75" outlineLevel="2" thickBot="1">
      <c r="A85" s="35" t="s">
        <v>101</v>
      </c>
      <c r="B85" s="35" t="s">
        <v>101</v>
      </c>
      <c r="C85" s="35">
        <v>43721.33</v>
      </c>
      <c r="D85" s="49" t="s">
        <v>5</v>
      </c>
      <c r="E85" s="49">
        <v>17558.77</v>
      </c>
    </row>
    <row r="86" spans="1:5" s="16" customFormat="1" ht="15.75" outlineLevel="2" thickBot="1">
      <c r="A86" s="35" t="s">
        <v>59</v>
      </c>
      <c r="B86" s="35" t="s">
        <v>59</v>
      </c>
      <c r="C86" s="35">
        <v>1580.71</v>
      </c>
      <c r="D86" s="49" t="s">
        <v>45</v>
      </c>
      <c r="E86" s="49">
        <v>0.35</v>
      </c>
    </row>
    <row r="87" spans="1:5">
      <c r="A87" s="34" t="s">
        <v>35</v>
      </c>
      <c r="B87" s="30">
        <f>B88</f>
        <v>3559.3220338983051</v>
      </c>
      <c r="C87" s="31">
        <f>C88+C89</f>
        <v>42835.62</v>
      </c>
      <c r="D87" s="32"/>
      <c r="E87" s="33"/>
    </row>
    <row r="88" spans="1:5" ht="30">
      <c r="A88" s="42" t="s">
        <v>192</v>
      </c>
      <c r="B88" s="36">
        <f>C88/1.18</f>
        <v>3559.3220338983051</v>
      </c>
      <c r="C88" s="43">
        <f>E88*5*12</f>
        <v>4200</v>
      </c>
      <c r="D88" s="44" t="s">
        <v>8</v>
      </c>
      <c r="E88" s="37">
        <v>70</v>
      </c>
    </row>
    <row r="89" spans="1:5">
      <c r="A89" s="45" t="s">
        <v>60</v>
      </c>
      <c r="B89" s="36"/>
      <c r="C89" s="43">
        <v>38635.620000000003</v>
      </c>
      <c r="D89" s="44"/>
      <c r="E89" s="37"/>
    </row>
    <row r="90" spans="1:5">
      <c r="A90" s="29" t="s">
        <v>188</v>
      </c>
      <c r="B90" s="46" t="e">
        <f>B13+B16+B19+#REF!+B39+B62+B63+B64+B65+B68+B71+B74+B77+B87</f>
        <v>#REF!</v>
      </c>
      <c r="C90" s="31">
        <f>C13+C16+C19+C22+C29+C39+C62+C63+C64+C65+C68+C71+C74+C77</f>
        <v>629171.91999999993</v>
      </c>
      <c r="D90" s="47"/>
      <c r="E90" s="33"/>
    </row>
    <row r="91" spans="1:5">
      <c r="A91" s="29" t="s">
        <v>189</v>
      </c>
      <c r="B91" s="48"/>
      <c r="C91" s="31">
        <f>C90*1.18+C87</f>
        <v>785258.4855999999</v>
      </c>
      <c r="D91" s="32"/>
      <c r="E91" s="33"/>
    </row>
    <row r="92" spans="1:5">
      <c r="A92" s="29" t="s">
        <v>190</v>
      </c>
      <c r="B92" s="48"/>
      <c r="C92" s="31">
        <f>C4+C6+C9-C91</f>
        <v>-1667596.3444000001</v>
      </c>
      <c r="D92" s="32"/>
      <c r="E92" s="33"/>
    </row>
    <row r="93" spans="1:5" ht="28.5">
      <c r="A93" s="34" t="s">
        <v>193</v>
      </c>
      <c r="B93" s="30"/>
      <c r="C93" s="31">
        <f>C92+C8</f>
        <v>-1708485.9944</v>
      </c>
      <c r="D93" s="32"/>
      <c r="E93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5"/>
  <sheetViews>
    <sheetView workbookViewId="0">
      <selection activeCell="A103" activeCellId="8" sqref="A17:XFD17 A23:XFD23 A25:XFD25 A27:XFD27 A31:XFD31 A41:XFD41 A81:XFD81 A83:XFD83 A103:XFD103"/>
    </sheetView>
  </sheetViews>
  <sheetFormatPr defaultRowHeight="15" outlineLevelRow="2"/>
  <cols>
    <col min="1" max="1" width="0.140625" style="10" customWidth="1"/>
    <col min="2" max="2" width="50.7109375" style="10" customWidth="1"/>
    <col min="3" max="3" width="12.7109375" style="10" customWidth="1"/>
    <col min="4" max="4" width="20.7109375" style="10" customWidth="1"/>
    <col min="5" max="5" width="12.7109375" style="10" customWidth="1"/>
    <col min="6" max="16384" width="9.140625" style="10"/>
  </cols>
  <sheetData>
    <row r="2" spans="1:5">
      <c r="A2" s="10" t="s">
        <v>182</v>
      </c>
    </row>
    <row r="3" spans="1:5">
      <c r="A3" s="10" t="s">
        <v>181</v>
      </c>
    </row>
    <row r="4" spans="1:5" ht="15.75" thickBot="1"/>
    <row r="5" spans="1:5" ht="15.75" thickBot="1">
      <c r="A5" s="14"/>
      <c r="B5" s="14" t="s">
        <v>180</v>
      </c>
      <c r="C5" s="14" t="s">
        <v>179</v>
      </c>
      <c r="D5" s="14" t="s">
        <v>178</v>
      </c>
      <c r="E5" s="14" t="s">
        <v>177</v>
      </c>
    </row>
    <row r="6" spans="1:5" s="16" customFormat="1" ht="15.75" outlineLevel="2" thickBot="1">
      <c r="A6" s="15" t="s">
        <v>176</v>
      </c>
      <c r="B6" s="15" t="s">
        <v>176</v>
      </c>
      <c r="C6" s="15">
        <v>44707.8</v>
      </c>
      <c r="D6" s="15" t="s">
        <v>23</v>
      </c>
      <c r="E6" s="15">
        <v>831</v>
      </c>
    </row>
    <row r="7" spans="1:5" ht="15.75" outlineLevel="1" thickBot="1">
      <c r="A7" s="13" t="s">
        <v>175</v>
      </c>
      <c r="B7" s="11"/>
      <c r="C7" s="11">
        <f>SUBTOTAL(9,C6:C6)</f>
        <v>44707.8</v>
      </c>
      <c r="D7" s="11"/>
      <c r="E7" s="11">
        <f>SUBTOTAL(9,E6:E6)</f>
        <v>831</v>
      </c>
    </row>
    <row r="8" spans="1:5" s="16" customFormat="1" ht="15.75" outlineLevel="2" thickBot="1">
      <c r="A8" s="15" t="s">
        <v>174</v>
      </c>
      <c r="B8" s="15" t="s">
        <v>174</v>
      </c>
      <c r="C8" s="15">
        <v>46160.4</v>
      </c>
      <c r="D8" s="15" t="s">
        <v>23</v>
      </c>
      <c r="E8" s="15">
        <v>858</v>
      </c>
    </row>
    <row r="9" spans="1:5" ht="15.75" outlineLevel="1" thickBot="1">
      <c r="A9" s="12" t="s">
        <v>173</v>
      </c>
      <c r="B9" s="11"/>
      <c r="C9" s="11">
        <f>SUBTOTAL(9,C8:C8)</f>
        <v>46160.4</v>
      </c>
      <c r="D9" s="11"/>
      <c r="E9" s="11">
        <f>SUBTOTAL(9,E8:E8)</f>
        <v>858</v>
      </c>
    </row>
    <row r="10" spans="1:5" s="16" customFormat="1" ht="15.75" outlineLevel="2" thickBot="1">
      <c r="A10" s="15" t="s">
        <v>172</v>
      </c>
      <c r="B10" s="15" t="s">
        <v>172</v>
      </c>
      <c r="C10" s="15">
        <v>1622.26</v>
      </c>
      <c r="D10" s="15" t="s">
        <v>5</v>
      </c>
      <c r="E10" s="15">
        <v>20278.2</v>
      </c>
    </row>
    <row r="11" spans="1:5" ht="15.75" outlineLevel="1" thickBot="1">
      <c r="A11" s="12" t="s">
        <v>171</v>
      </c>
      <c r="B11" s="11"/>
      <c r="C11" s="11">
        <f>SUBTOTAL(9,C10:C10)</f>
        <v>1622.26</v>
      </c>
      <c r="D11" s="11"/>
      <c r="E11" s="11">
        <f>SUBTOTAL(9,E10:E10)</f>
        <v>20278.2</v>
      </c>
    </row>
    <row r="12" spans="1:5" s="16" customFormat="1" ht="15.75" outlineLevel="2" thickBot="1">
      <c r="A12" s="15" t="s">
        <v>170</v>
      </c>
      <c r="B12" s="15" t="s">
        <v>169</v>
      </c>
      <c r="C12" s="15">
        <v>1825.69</v>
      </c>
      <c r="D12" s="15" t="s">
        <v>5</v>
      </c>
      <c r="E12" s="15">
        <v>20285.400000000001</v>
      </c>
    </row>
    <row r="13" spans="1:5" ht="15.75" outlineLevel="1" thickBot="1">
      <c r="A13" s="12" t="s">
        <v>168</v>
      </c>
      <c r="B13" s="11"/>
      <c r="C13" s="11">
        <f>SUBTOTAL(9,C12:C12)</f>
        <v>1825.69</v>
      </c>
      <c r="D13" s="11"/>
      <c r="E13" s="11">
        <f>SUBTOTAL(9,E12:E12)</f>
        <v>20285.400000000001</v>
      </c>
    </row>
    <row r="14" spans="1:5" s="16" customFormat="1" ht="15.75" outlineLevel="2" thickBot="1">
      <c r="A14" s="15" t="s">
        <v>40</v>
      </c>
      <c r="B14" s="15" t="s">
        <v>40</v>
      </c>
      <c r="C14" s="15">
        <v>1346.4</v>
      </c>
      <c r="D14" s="15" t="s">
        <v>5</v>
      </c>
      <c r="E14" s="15">
        <v>935</v>
      </c>
    </row>
    <row r="15" spans="1:5" s="16" customFormat="1" ht="15.75" outlineLevel="2" thickBot="1">
      <c r="A15" s="15" t="s">
        <v>40</v>
      </c>
      <c r="B15" s="15" t="s">
        <v>40</v>
      </c>
      <c r="C15" s="15">
        <v>1346.4</v>
      </c>
      <c r="D15" s="15" t="s">
        <v>5</v>
      </c>
      <c r="E15" s="15">
        <v>935</v>
      </c>
    </row>
    <row r="16" spans="1:5" ht="15.75" outlineLevel="1" thickBot="1">
      <c r="A16" s="12" t="s">
        <v>167</v>
      </c>
      <c r="B16" s="11"/>
      <c r="C16" s="11">
        <f>SUBTOTAL(9,C14:C15)</f>
        <v>2692.8</v>
      </c>
      <c r="D16" s="11"/>
      <c r="E16" s="11">
        <f>SUBTOTAL(9,E14:E15)</f>
        <v>1870</v>
      </c>
    </row>
    <row r="17" spans="1:5" s="16" customFormat="1" ht="15.75" outlineLevel="2" thickBot="1">
      <c r="A17" s="15" t="s">
        <v>166</v>
      </c>
      <c r="B17" s="15" t="s">
        <v>166</v>
      </c>
      <c r="C17" s="15">
        <v>220.5</v>
      </c>
      <c r="D17" s="15" t="s">
        <v>165</v>
      </c>
      <c r="E17" s="15">
        <v>30</v>
      </c>
    </row>
    <row r="18" spans="1:5" ht="15.75" outlineLevel="1" thickBot="1">
      <c r="A18" s="12" t="s">
        <v>164</v>
      </c>
      <c r="B18" s="11"/>
      <c r="C18" s="11">
        <f>SUBTOTAL(9,C17:C17)</f>
        <v>220.5</v>
      </c>
      <c r="D18" s="11"/>
      <c r="E18" s="11">
        <f>SUBTOTAL(9,E17:E17)</f>
        <v>30</v>
      </c>
    </row>
    <row r="19" spans="1:5" s="16" customFormat="1" ht="15.75" outlineLevel="2" thickBot="1">
      <c r="A19" s="15" t="s">
        <v>38</v>
      </c>
      <c r="B19" s="15" t="s">
        <v>38</v>
      </c>
      <c r="C19" s="15">
        <v>3237.44</v>
      </c>
      <c r="D19" s="15" t="s">
        <v>39</v>
      </c>
      <c r="E19" s="15">
        <v>4</v>
      </c>
    </row>
    <row r="20" spans="1:5" ht="15.75" outlineLevel="1" thickBot="1">
      <c r="A20" s="12" t="s">
        <v>163</v>
      </c>
      <c r="B20" s="11"/>
      <c r="C20" s="11">
        <f>SUBTOTAL(9,C19:C19)</f>
        <v>3237.44</v>
      </c>
      <c r="D20" s="11"/>
      <c r="E20" s="11">
        <f>SUBTOTAL(9,E19:E19)</f>
        <v>4</v>
      </c>
    </row>
    <row r="21" spans="1:5" s="16" customFormat="1" ht="15.75" outlineLevel="2" thickBot="1">
      <c r="A21" s="15" t="s">
        <v>162</v>
      </c>
      <c r="B21" s="15" t="s">
        <v>161</v>
      </c>
      <c r="C21" s="15">
        <v>1100.4000000000001</v>
      </c>
      <c r="D21" s="15" t="s">
        <v>160</v>
      </c>
      <c r="E21" s="15">
        <v>4</v>
      </c>
    </row>
    <row r="22" spans="1:5" ht="15.75" outlineLevel="1" thickBot="1">
      <c r="A22" s="12" t="s">
        <v>159</v>
      </c>
      <c r="B22" s="11"/>
      <c r="C22" s="11">
        <f>SUBTOTAL(9,C21:C21)</f>
        <v>1100.4000000000001</v>
      </c>
      <c r="D22" s="11"/>
      <c r="E22" s="11">
        <f>SUBTOTAL(9,E21:E21)</f>
        <v>4</v>
      </c>
    </row>
    <row r="23" spans="1:5" s="16" customFormat="1" ht="15.75" outlineLevel="2" thickBot="1">
      <c r="A23" s="15" t="s">
        <v>158</v>
      </c>
      <c r="B23" s="15" t="s">
        <v>157</v>
      </c>
      <c r="C23" s="15">
        <v>344.85</v>
      </c>
      <c r="D23" s="15" t="s">
        <v>5</v>
      </c>
      <c r="E23" s="15">
        <v>20285.400000000001</v>
      </c>
    </row>
    <row r="24" spans="1:5" ht="15.75" outlineLevel="1" thickBot="1">
      <c r="A24" s="12" t="s">
        <v>156</v>
      </c>
      <c r="B24" s="11"/>
      <c r="C24" s="11">
        <f>SUBTOTAL(9,C23:C23)</f>
        <v>344.85</v>
      </c>
      <c r="D24" s="11"/>
      <c r="E24" s="11">
        <f>SUBTOTAL(9,E23:E23)</f>
        <v>20285.400000000001</v>
      </c>
    </row>
    <row r="25" spans="1:5" s="16" customFormat="1" ht="15.75" outlineLevel="2" thickBot="1">
      <c r="A25" s="15" t="s">
        <v>155</v>
      </c>
      <c r="B25" s="15" t="s">
        <v>154</v>
      </c>
      <c r="C25" s="15">
        <v>344.85</v>
      </c>
      <c r="D25" s="15" t="s">
        <v>5</v>
      </c>
      <c r="E25" s="15">
        <v>20285.400000000001</v>
      </c>
    </row>
    <row r="26" spans="1:5" ht="15.75" outlineLevel="1" thickBot="1">
      <c r="A26" s="12" t="s">
        <v>153</v>
      </c>
      <c r="B26" s="11"/>
      <c r="C26" s="11">
        <f>SUBTOTAL(9,C25:C25)</f>
        <v>344.85</v>
      </c>
      <c r="D26" s="11"/>
      <c r="E26" s="11">
        <f>SUBTOTAL(9,E25:E25)</f>
        <v>20285.400000000001</v>
      </c>
    </row>
    <row r="27" spans="1:5" s="16" customFormat="1" ht="15.75" outlineLevel="2" thickBot="1">
      <c r="A27" s="15" t="s">
        <v>152</v>
      </c>
      <c r="B27" s="15" t="s">
        <v>152</v>
      </c>
      <c r="C27" s="15">
        <v>1713.3</v>
      </c>
      <c r="D27" s="15" t="s">
        <v>6</v>
      </c>
      <c r="E27" s="15">
        <v>30</v>
      </c>
    </row>
    <row r="28" spans="1:5" ht="15.75" outlineLevel="1" thickBot="1">
      <c r="A28" s="12" t="s">
        <v>151</v>
      </c>
      <c r="B28" s="11"/>
      <c r="C28" s="11">
        <f>SUBTOTAL(9,C27:C27)</f>
        <v>1713.3</v>
      </c>
      <c r="D28" s="11"/>
      <c r="E28" s="11">
        <f>SUBTOTAL(9,E27:E27)</f>
        <v>30</v>
      </c>
    </row>
    <row r="29" spans="1:5" s="16" customFormat="1" ht="15.75" outlineLevel="2" thickBot="1">
      <c r="A29" s="15" t="s">
        <v>150</v>
      </c>
      <c r="B29" s="15" t="s">
        <v>150</v>
      </c>
      <c r="C29" s="15">
        <v>2807</v>
      </c>
      <c r="D29" s="15" t="s">
        <v>7</v>
      </c>
      <c r="E29" s="15">
        <v>10</v>
      </c>
    </row>
    <row r="30" spans="1:5" ht="15.75" outlineLevel="1" thickBot="1">
      <c r="A30" s="12" t="s">
        <v>149</v>
      </c>
      <c r="B30" s="11"/>
      <c r="C30" s="11">
        <f>SUBTOTAL(9,C29:C29)</f>
        <v>2807</v>
      </c>
      <c r="D30" s="11"/>
      <c r="E30" s="11">
        <f>SUBTOTAL(9,E29:E29)</f>
        <v>10</v>
      </c>
    </row>
    <row r="31" spans="1:5" s="16" customFormat="1" ht="15.75" outlineLevel="2" thickBot="1">
      <c r="A31" s="15" t="s">
        <v>57</v>
      </c>
      <c r="B31" s="15" t="s">
        <v>57</v>
      </c>
      <c r="C31" s="15">
        <v>247.28</v>
      </c>
      <c r="D31" s="15" t="s">
        <v>6</v>
      </c>
      <c r="E31" s="15">
        <v>1</v>
      </c>
    </row>
    <row r="32" spans="1:5" ht="15.75" outlineLevel="1" thickBot="1">
      <c r="A32" s="12" t="s">
        <v>148</v>
      </c>
      <c r="B32" s="11"/>
      <c r="C32" s="11">
        <f>SUBTOTAL(9,C31:C31)</f>
        <v>247.28</v>
      </c>
      <c r="D32" s="11"/>
      <c r="E32" s="11">
        <f>SUBTOTAL(9,E31:E31)</f>
        <v>1</v>
      </c>
    </row>
    <row r="33" spans="1:5" s="16" customFormat="1" ht="15.75" outlineLevel="2" thickBot="1">
      <c r="A33" s="15" t="s">
        <v>147</v>
      </c>
      <c r="B33" s="15" t="s">
        <v>146</v>
      </c>
      <c r="C33" s="15">
        <v>1100.4000000000001</v>
      </c>
      <c r="D33" s="15" t="s">
        <v>6</v>
      </c>
      <c r="E33" s="15">
        <v>4</v>
      </c>
    </row>
    <row r="34" spans="1:5" ht="15.75" outlineLevel="1" thickBot="1">
      <c r="A34" s="12" t="s">
        <v>145</v>
      </c>
      <c r="B34" s="11"/>
      <c r="C34" s="11">
        <f>SUBTOTAL(9,C33:C33)</f>
        <v>1100.4000000000001</v>
      </c>
      <c r="D34" s="11"/>
      <c r="E34" s="11">
        <f>SUBTOTAL(9,E33:E33)</f>
        <v>4</v>
      </c>
    </row>
    <row r="35" spans="1:5" s="16" customFormat="1" ht="15.75" outlineLevel="2" thickBot="1">
      <c r="A35" s="15" t="s">
        <v>144</v>
      </c>
      <c r="B35" s="15" t="s">
        <v>143</v>
      </c>
      <c r="C35" s="15">
        <v>3216.15</v>
      </c>
      <c r="D35" s="15" t="s">
        <v>6</v>
      </c>
      <c r="E35" s="15">
        <v>15</v>
      </c>
    </row>
    <row r="36" spans="1:5" ht="15.75" outlineLevel="1" thickBot="1">
      <c r="A36" s="12" t="s">
        <v>142</v>
      </c>
      <c r="B36" s="11"/>
      <c r="C36" s="11">
        <f>SUBTOTAL(9,C35:C35)</f>
        <v>3216.15</v>
      </c>
      <c r="D36" s="11"/>
      <c r="E36" s="11">
        <f>SUBTOTAL(9,E35:E35)</f>
        <v>15</v>
      </c>
    </row>
    <row r="37" spans="1:5" s="16" customFormat="1" ht="15.75" outlineLevel="2" thickBot="1">
      <c r="A37" s="15" t="s">
        <v>141</v>
      </c>
      <c r="B37" s="15" t="s">
        <v>141</v>
      </c>
      <c r="C37" s="15">
        <v>1594.14</v>
      </c>
      <c r="D37" s="15" t="s">
        <v>5</v>
      </c>
      <c r="E37" s="15">
        <v>1.55</v>
      </c>
    </row>
    <row r="38" spans="1:5" ht="15.75" outlineLevel="1" thickBot="1">
      <c r="A38" s="12" t="s">
        <v>140</v>
      </c>
      <c r="B38" s="11"/>
      <c r="C38" s="11">
        <f>SUBTOTAL(9,C37:C37)</f>
        <v>1594.14</v>
      </c>
      <c r="D38" s="11"/>
      <c r="E38" s="11">
        <f>SUBTOTAL(9,E37:E37)</f>
        <v>1.55</v>
      </c>
    </row>
    <row r="39" spans="1:5" s="16" customFormat="1" ht="15.75" outlineLevel="2" thickBot="1">
      <c r="A39" s="15" t="s">
        <v>13</v>
      </c>
      <c r="B39" s="15" t="s">
        <v>13</v>
      </c>
      <c r="C39" s="15">
        <v>3630.3</v>
      </c>
      <c r="D39" s="15" t="s">
        <v>5</v>
      </c>
      <c r="E39" s="15">
        <v>1.8</v>
      </c>
    </row>
    <row r="40" spans="1:5" ht="15.75" outlineLevel="1" thickBot="1">
      <c r="A40" s="12" t="s">
        <v>139</v>
      </c>
      <c r="B40" s="11"/>
      <c r="C40" s="11">
        <f>SUBTOTAL(9,C39:C39)</f>
        <v>3630.3</v>
      </c>
      <c r="D40" s="11"/>
      <c r="E40" s="11">
        <f>SUBTOTAL(9,E39:E39)</f>
        <v>1.8</v>
      </c>
    </row>
    <row r="41" spans="1:5" s="16" customFormat="1" ht="15.75" outlineLevel="2" thickBot="1">
      <c r="A41" s="15" t="s">
        <v>58</v>
      </c>
      <c r="B41" s="15" t="s">
        <v>58</v>
      </c>
      <c r="C41" s="15">
        <v>123.14</v>
      </c>
      <c r="D41" s="15" t="s">
        <v>6</v>
      </c>
      <c r="E41" s="15">
        <v>1</v>
      </c>
    </row>
    <row r="42" spans="1:5" ht="15.75" outlineLevel="1" thickBot="1">
      <c r="A42" s="12" t="s">
        <v>138</v>
      </c>
      <c r="B42" s="11"/>
      <c r="C42" s="11">
        <f>SUBTOTAL(9,C41:C41)</f>
        <v>123.14</v>
      </c>
      <c r="D42" s="11"/>
      <c r="E42" s="11">
        <f>SUBTOTAL(9,E41:E41)</f>
        <v>1</v>
      </c>
    </row>
    <row r="43" spans="1:5" s="16" customFormat="1" ht="15.75" outlineLevel="2" thickBot="1">
      <c r="A43" s="15" t="s">
        <v>47</v>
      </c>
      <c r="B43" s="15" t="s">
        <v>47</v>
      </c>
      <c r="C43" s="15">
        <v>11513.4</v>
      </c>
      <c r="D43" s="15" t="s">
        <v>6</v>
      </c>
      <c r="E43" s="15">
        <v>6</v>
      </c>
    </row>
    <row r="44" spans="1:5" ht="15.75" outlineLevel="1" thickBot="1">
      <c r="A44" s="12" t="s">
        <v>137</v>
      </c>
      <c r="B44" s="11"/>
      <c r="C44" s="11">
        <f>SUBTOTAL(9,C43:C43)</f>
        <v>11513.4</v>
      </c>
      <c r="D44" s="11"/>
      <c r="E44" s="11">
        <f>SUBTOTAL(9,E43:E43)</f>
        <v>6</v>
      </c>
    </row>
    <row r="45" spans="1:5" s="16" customFormat="1" ht="15.75" outlineLevel="2" thickBot="1">
      <c r="A45" s="15" t="s">
        <v>15</v>
      </c>
      <c r="B45" s="15" t="s">
        <v>15</v>
      </c>
      <c r="C45" s="15">
        <v>1918.9</v>
      </c>
      <c r="D45" s="15" t="s">
        <v>6</v>
      </c>
      <c r="E45" s="15">
        <v>1</v>
      </c>
    </row>
    <row r="46" spans="1:5" ht="15.75" outlineLevel="1" thickBot="1">
      <c r="A46" s="12" t="s">
        <v>136</v>
      </c>
      <c r="B46" s="11"/>
      <c r="C46" s="11">
        <f>SUBTOTAL(9,C45:C45)</f>
        <v>1918.9</v>
      </c>
      <c r="D46" s="11"/>
      <c r="E46" s="11">
        <f>SUBTOTAL(9,E45:E45)</f>
        <v>1</v>
      </c>
    </row>
    <row r="47" spans="1:5" s="16" customFormat="1" ht="15.75" outlineLevel="2" thickBot="1">
      <c r="A47" s="15" t="s">
        <v>135</v>
      </c>
      <c r="B47" s="15" t="s">
        <v>134</v>
      </c>
      <c r="C47" s="15">
        <v>1295.9000000000001</v>
      </c>
      <c r="D47" s="15" t="s">
        <v>7</v>
      </c>
      <c r="E47" s="15">
        <v>1</v>
      </c>
    </row>
    <row r="48" spans="1:5" ht="15.75" outlineLevel="1" thickBot="1">
      <c r="A48" s="12" t="s">
        <v>133</v>
      </c>
      <c r="B48" s="11"/>
      <c r="C48" s="11">
        <f>SUBTOTAL(9,C47:C47)</f>
        <v>1295.9000000000001</v>
      </c>
      <c r="D48" s="11"/>
      <c r="E48" s="11">
        <f>SUBTOTAL(9,E47:E47)</f>
        <v>1</v>
      </c>
    </row>
    <row r="49" spans="1:5" s="16" customFormat="1" ht="15.75" outlineLevel="2" thickBot="1">
      <c r="A49" s="15" t="s">
        <v>41</v>
      </c>
      <c r="B49" s="15" t="s">
        <v>42</v>
      </c>
      <c r="C49" s="15">
        <v>6641.34</v>
      </c>
      <c r="D49" s="15" t="s">
        <v>6</v>
      </c>
      <c r="E49" s="15">
        <v>6</v>
      </c>
    </row>
    <row r="50" spans="1:5" ht="15.75" outlineLevel="1" thickBot="1">
      <c r="A50" s="12" t="s">
        <v>132</v>
      </c>
      <c r="B50" s="11"/>
      <c r="C50" s="11">
        <f>SUBTOTAL(9,C49:C49)</f>
        <v>6641.34</v>
      </c>
      <c r="D50" s="11"/>
      <c r="E50" s="11">
        <f>SUBTOTAL(9,E49:E49)</f>
        <v>6</v>
      </c>
    </row>
    <row r="51" spans="1:5" s="16" customFormat="1" ht="15.75" outlineLevel="2" thickBot="1">
      <c r="A51" s="15" t="s">
        <v>131</v>
      </c>
      <c r="B51" s="15" t="s">
        <v>131</v>
      </c>
      <c r="C51" s="15">
        <v>1936.1</v>
      </c>
      <c r="D51" s="15" t="s">
        <v>6</v>
      </c>
      <c r="E51" s="15">
        <v>1</v>
      </c>
    </row>
    <row r="52" spans="1:5" ht="15.75" outlineLevel="1" thickBot="1">
      <c r="A52" s="12" t="s">
        <v>130</v>
      </c>
      <c r="B52" s="11"/>
      <c r="C52" s="11">
        <f>SUBTOTAL(9,C51:C51)</f>
        <v>1936.1</v>
      </c>
      <c r="D52" s="11"/>
      <c r="E52" s="11">
        <f>SUBTOTAL(9,E51:E51)</f>
        <v>1</v>
      </c>
    </row>
    <row r="53" spans="1:5" s="16" customFormat="1" ht="15.75" outlineLevel="2" thickBot="1">
      <c r="A53" s="15" t="s">
        <v>16</v>
      </c>
      <c r="B53" s="15" t="s">
        <v>16</v>
      </c>
      <c r="C53" s="15">
        <v>841.18</v>
      </c>
      <c r="D53" s="15" t="s">
        <v>5</v>
      </c>
      <c r="E53" s="15">
        <v>0.85</v>
      </c>
    </row>
    <row r="54" spans="1:5" ht="15.75" outlineLevel="1" thickBot="1">
      <c r="A54" s="12" t="s">
        <v>14</v>
      </c>
      <c r="B54" s="11"/>
      <c r="C54" s="11">
        <f>SUBTOTAL(9,C53:C53)</f>
        <v>841.18</v>
      </c>
      <c r="D54" s="11"/>
      <c r="E54" s="11">
        <f>SUBTOTAL(9,E53:E53)</f>
        <v>0.85</v>
      </c>
    </row>
    <row r="55" spans="1:5" s="16" customFormat="1" ht="15.75" outlineLevel="2" thickBot="1">
      <c r="A55" s="15" t="s">
        <v>17</v>
      </c>
      <c r="B55" s="15" t="s">
        <v>17</v>
      </c>
      <c r="C55" s="15">
        <v>4120</v>
      </c>
      <c r="D55" s="15" t="s">
        <v>7</v>
      </c>
      <c r="E55" s="15">
        <v>4</v>
      </c>
    </row>
    <row r="56" spans="1:5" ht="15.75" outlineLevel="1" thickBot="1">
      <c r="A56" s="12" t="s">
        <v>129</v>
      </c>
      <c r="B56" s="11"/>
      <c r="C56" s="11">
        <f>SUBTOTAL(9,C55:C55)</f>
        <v>4120</v>
      </c>
      <c r="D56" s="11"/>
      <c r="E56" s="11">
        <f>SUBTOTAL(9,E55:E55)</f>
        <v>4</v>
      </c>
    </row>
    <row r="57" spans="1:5" s="16" customFormat="1" ht="15.75" outlineLevel="2" thickBot="1">
      <c r="A57" s="15" t="s">
        <v>18</v>
      </c>
      <c r="B57" s="15" t="s">
        <v>18</v>
      </c>
      <c r="C57" s="15">
        <v>15972.87</v>
      </c>
      <c r="D57" s="15" t="s">
        <v>46</v>
      </c>
      <c r="E57" s="15">
        <v>12.5</v>
      </c>
    </row>
    <row r="58" spans="1:5" ht="15.75" outlineLevel="1" thickBot="1">
      <c r="A58" s="12" t="s">
        <v>128</v>
      </c>
      <c r="B58" s="11"/>
      <c r="C58" s="11">
        <f>SUBTOTAL(9,C57:C57)</f>
        <v>15972.87</v>
      </c>
      <c r="D58" s="11"/>
      <c r="E58" s="11">
        <f>SUBTOTAL(9,E57:E57)</f>
        <v>12.5</v>
      </c>
    </row>
    <row r="59" spans="1:5" s="16" customFormat="1" ht="15.75" outlineLevel="2" thickBot="1">
      <c r="A59" s="15" t="s">
        <v>19</v>
      </c>
      <c r="B59" s="15" t="s">
        <v>19</v>
      </c>
      <c r="C59" s="15">
        <v>1030</v>
      </c>
      <c r="D59" s="15" t="s">
        <v>46</v>
      </c>
      <c r="E59" s="15">
        <v>1</v>
      </c>
    </row>
    <row r="60" spans="1:5" ht="15.75" outlineLevel="1" thickBot="1">
      <c r="A60" s="12" t="s">
        <v>127</v>
      </c>
      <c r="B60" s="11"/>
      <c r="C60" s="11">
        <f>SUBTOTAL(9,C59:C59)</f>
        <v>1030</v>
      </c>
      <c r="D60" s="11"/>
      <c r="E60" s="11">
        <f>SUBTOTAL(9,E59:E59)</f>
        <v>1</v>
      </c>
    </row>
    <row r="61" spans="1:5" s="16" customFormat="1" ht="15.75" outlineLevel="2" thickBot="1">
      <c r="A61" s="15" t="s">
        <v>51</v>
      </c>
      <c r="B61" s="15" t="s">
        <v>51</v>
      </c>
      <c r="C61" s="15">
        <v>6389.15</v>
      </c>
      <c r="D61" s="15" t="s">
        <v>46</v>
      </c>
      <c r="E61" s="15">
        <v>5</v>
      </c>
    </row>
    <row r="62" spans="1:5" ht="15.75" outlineLevel="1" thickBot="1">
      <c r="A62" s="12" t="s">
        <v>126</v>
      </c>
      <c r="B62" s="11"/>
      <c r="C62" s="11">
        <f>SUBTOTAL(9,C61:C61)</f>
        <v>6389.15</v>
      </c>
      <c r="D62" s="11"/>
      <c r="E62" s="11">
        <f>SUBTOTAL(9,E61:E61)</f>
        <v>5</v>
      </c>
    </row>
    <row r="63" spans="1:5" s="16" customFormat="1" ht="15.75" outlineLevel="2" thickBot="1">
      <c r="A63" s="15" t="s">
        <v>125</v>
      </c>
      <c r="B63" s="15" t="s">
        <v>125</v>
      </c>
      <c r="C63" s="15">
        <v>16931.88</v>
      </c>
      <c r="D63" s="15" t="s">
        <v>7</v>
      </c>
      <c r="E63" s="15">
        <v>12</v>
      </c>
    </row>
    <row r="64" spans="1:5" ht="15.75" outlineLevel="1" thickBot="1">
      <c r="A64" s="12" t="s">
        <v>124</v>
      </c>
      <c r="B64" s="11"/>
      <c r="C64" s="11">
        <f>SUBTOTAL(9,C63:C63)</f>
        <v>16931.88</v>
      </c>
      <c r="D64" s="11"/>
      <c r="E64" s="11">
        <f>SUBTOTAL(9,E63:E63)</f>
        <v>12</v>
      </c>
    </row>
    <row r="65" spans="1:5" s="16" customFormat="1" ht="15.75" outlineLevel="2" thickBot="1">
      <c r="A65" s="15" t="s">
        <v>123</v>
      </c>
      <c r="B65" s="15" t="s">
        <v>122</v>
      </c>
      <c r="C65" s="15">
        <v>8830.4</v>
      </c>
      <c r="D65" s="15" t="s">
        <v>7</v>
      </c>
      <c r="E65" s="15">
        <v>2</v>
      </c>
    </row>
    <row r="66" spans="1:5" ht="15.75" outlineLevel="1" thickBot="1">
      <c r="A66" s="12" t="s">
        <v>121</v>
      </c>
      <c r="B66" s="11"/>
      <c r="C66" s="11">
        <f>SUBTOTAL(9,C65:C65)</f>
        <v>8830.4</v>
      </c>
      <c r="D66" s="11"/>
      <c r="E66" s="11">
        <f>SUBTOTAL(9,E65:E65)</f>
        <v>2</v>
      </c>
    </row>
    <row r="67" spans="1:5" s="16" customFormat="1" ht="15.75" outlineLevel="2" thickBot="1">
      <c r="A67" s="15" t="s">
        <v>120</v>
      </c>
      <c r="B67" s="15" t="s">
        <v>120</v>
      </c>
      <c r="C67" s="15">
        <v>822.49</v>
      </c>
      <c r="D67" s="15" t="s">
        <v>7</v>
      </c>
      <c r="E67" s="15">
        <v>0.75</v>
      </c>
    </row>
    <row r="68" spans="1:5" ht="15.75" outlineLevel="1" thickBot="1">
      <c r="A68" s="12" t="s">
        <v>119</v>
      </c>
      <c r="B68" s="11"/>
      <c r="C68" s="11">
        <f>SUBTOTAL(9,C67:C67)</f>
        <v>822.49</v>
      </c>
      <c r="D68" s="11"/>
      <c r="E68" s="11">
        <f>SUBTOTAL(9,E67:E67)</f>
        <v>0.75</v>
      </c>
    </row>
    <row r="69" spans="1:5" s="16" customFormat="1" ht="15.75" outlineLevel="2" thickBot="1">
      <c r="A69" s="15" t="s">
        <v>118</v>
      </c>
      <c r="B69" s="15" t="s">
        <v>118</v>
      </c>
      <c r="C69" s="15">
        <v>9594.99</v>
      </c>
      <c r="D69" s="15" t="s">
        <v>5</v>
      </c>
      <c r="E69" s="15">
        <v>20285.400000000001</v>
      </c>
    </row>
    <row r="70" spans="1:5" ht="15.75" outlineLevel="1" thickBot="1">
      <c r="A70" s="12" t="s">
        <v>117</v>
      </c>
      <c r="B70" s="11"/>
      <c r="C70" s="11">
        <f>SUBTOTAL(9,C69:C69)</f>
        <v>9594.99</v>
      </c>
      <c r="D70" s="11"/>
      <c r="E70" s="11">
        <f>SUBTOTAL(9,E69:E69)</f>
        <v>20285.400000000001</v>
      </c>
    </row>
    <row r="71" spans="1:5" s="16" customFormat="1" ht="15.75" outlineLevel="2" thickBot="1">
      <c r="A71" s="15" t="s">
        <v>116</v>
      </c>
      <c r="B71" s="15" t="s">
        <v>116</v>
      </c>
      <c r="C71" s="15">
        <v>13794.07</v>
      </c>
      <c r="D71" s="15" t="s">
        <v>5</v>
      </c>
      <c r="E71" s="15">
        <v>20285.400000000001</v>
      </c>
    </row>
    <row r="72" spans="1:5" ht="15.75" outlineLevel="1" thickBot="1">
      <c r="A72" s="12" t="s">
        <v>115</v>
      </c>
      <c r="B72" s="11"/>
      <c r="C72" s="11">
        <f>SUBTOTAL(9,C71:C71)</f>
        <v>13794.07</v>
      </c>
      <c r="D72" s="11"/>
      <c r="E72" s="11">
        <f>SUBTOTAL(9,E71:E71)</f>
        <v>20285.400000000001</v>
      </c>
    </row>
    <row r="73" spans="1:5" s="16" customFormat="1" ht="15.75" outlineLevel="2" thickBot="1">
      <c r="A73" s="15" t="s">
        <v>114</v>
      </c>
      <c r="B73" s="15" t="s">
        <v>113</v>
      </c>
      <c r="C73" s="15">
        <v>3854.23</v>
      </c>
      <c r="D73" s="15" t="s">
        <v>5</v>
      </c>
      <c r="E73" s="15">
        <v>20285.400000000001</v>
      </c>
    </row>
    <row r="74" spans="1:5" ht="15.75" outlineLevel="1" thickBot="1">
      <c r="A74" s="12" t="s">
        <v>112</v>
      </c>
      <c r="B74" s="11"/>
      <c r="C74" s="11">
        <f>SUBTOTAL(9,C73:C73)</f>
        <v>3854.23</v>
      </c>
      <c r="D74" s="11"/>
      <c r="E74" s="11">
        <f>SUBTOTAL(9,E73:E73)</f>
        <v>20285.400000000001</v>
      </c>
    </row>
    <row r="75" spans="1:5" s="16" customFormat="1" ht="15.75" outlineLevel="2" thickBot="1">
      <c r="A75" s="15" t="s">
        <v>111</v>
      </c>
      <c r="B75" s="15" t="s">
        <v>110</v>
      </c>
      <c r="C75" s="15">
        <v>4259.93</v>
      </c>
      <c r="D75" s="15" t="s">
        <v>5</v>
      </c>
      <c r="E75" s="15">
        <v>20285.400000000001</v>
      </c>
    </row>
    <row r="76" spans="1:5" ht="15.75" outlineLevel="1" thickBot="1">
      <c r="A76" s="12" t="s">
        <v>109</v>
      </c>
      <c r="B76" s="11"/>
      <c r="C76" s="11">
        <f>SUBTOTAL(9,C75:C75)</f>
        <v>4259.93</v>
      </c>
      <c r="D76" s="11"/>
      <c r="E76" s="11">
        <f>SUBTOTAL(9,E75:E75)</f>
        <v>20285.400000000001</v>
      </c>
    </row>
    <row r="77" spans="1:5" s="16" customFormat="1" ht="15.75" outlineLevel="2" thickBot="1">
      <c r="A77" s="15" t="s">
        <v>108</v>
      </c>
      <c r="B77" s="15" t="s">
        <v>108</v>
      </c>
      <c r="C77" s="15">
        <v>25146.47</v>
      </c>
      <c r="D77" s="15" t="s">
        <v>5</v>
      </c>
      <c r="E77" s="15">
        <v>20279.400000000001</v>
      </c>
    </row>
    <row r="78" spans="1:5" ht="15.75" outlineLevel="1" thickBot="1">
      <c r="A78" s="12" t="s">
        <v>107</v>
      </c>
      <c r="B78" s="11"/>
      <c r="C78" s="11">
        <f>SUBTOTAL(9,C77:C77)</f>
        <v>25146.47</v>
      </c>
      <c r="D78" s="11"/>
      <c r="E78" s="11">
        <f>SUBTOTAL(9,E77:E77)</f>
        <v>20279.400000000001</v>
      </c>
    </row>
    <row r="79" spans="1:5" s="16" customFormat="1" ht="15.75" outlineLevel="2" thickBot="1">
      <c r="A79" s="15" t="s">
        <v>106</v>
      </c>
      <c r="B79" s="15" t="s">
        <v>106</v>
      </c>
      <c r="C79" s="15">
        <v>28975.33</v>
      </c>
      <c r="D79" s="15" t="s">
        <v>5</v>
      </c>
      <c r="E79" s="15">
        <v>17886</v>
      </c>
    </row>
    <row r="80" spans="1:5" ht="15.75" outlineLevel="1" thickBot="1">
      <c r="A80" s="12" t="s">
        <v>105</v>
      </c>
      <c r="B80" s="11"/>
      <c r="C80" s="11">
        <f>SUBTOTAL(9,C79:C79)</f>
        <v>28975.33</v>
      </c>
      <c r="D80" s="11"/>
      <c r="E80" s="11">
        <f>SUBTOTAL(9,E79:E79)</f>
        <v>17886</v>
      </c>
    </row>
    <row r="81" spans="1:5" s="16" customFormat="1" ht="15.75" outlineLevel="2" thickBot="1">
      <c r="A81" s="15" t="s">
        <v>104</v>
      </c>
      <c r="B81" s="15" t="s">
        <v>103</v>
      </c>
      <c r="C81" s="15">
        <v>57187.89</v>
      </c>
      <c r="D81" s="15" t="s">
        <v>5</v>
      </c>
      <c r="E81" s="15">
        <v>20279.400000000001</v>
      </c>
    </row>
    <row r="82" spans="1:5" ht="15.75" outlineLevel="1" thickBot="1">
      <c r="A82" s="12" t="s">
        <v>102</v>
      </c>
      <c r="B82" s="11"/>
      <c r="C82" s="11">
        <f>SUBTOTAL(9,C81:C81)</f>
        <v>57187.89</v>
      </c>
      <c r="D82" s="11"/>
      <c r="E82" s="11">
        <f>SUBTOTAL(9,E81:E81)</f>
        <v>20279.400000000001</v>
      </c>
    </row>
    <row r="83" spans="1:5" s="16" customFormat="1" ht="15.75" outlineLevel="2" thickBot="1">
      <c r="A83" s="15" t="s">
        <v>101</v>
      </c>
      <c r="B83" s="15" t="s">
        <v>101</v>
      </c>
      <c r="C83" s="15">
        <v>43721.33</v>
      </c>
      <c r="D83" s="15" t="s">
        <v>5</v>
      </c>
      <c r="E83" s="15">
        <v>17558.77</v>
      </c>
    </row>
    <row r="84" spans="1:5" ht="15.75" outlineLevel="1" thickBot="1">
      <c r="A84" s="12" t="s">
        <v>100</v>
      </c>
      <c r="B84" s="11"/>
      <c r="C84" s="11">
        <f>SUBTOTAL(9,C83:C83)</f>
        <v>43721.33</v>
      </c>
      <c r="D84" s="11"/>
      <c r="E84" s="11">
        <f>SUBTOTAL(9,E83:E83)</f>
        <v>17558.77</v>
      </c>
    </row>
    <row r="85" spans="1:5" s="16" customFormat="1" ht="15.75" outlineLevel="2" thickBot="1">
      <c r="A85" s="15" t="s">
        <v>99</v>
      </c>
      <c r="B85" s="15" t="s">
        <v>98</v>
      </c>
      <c r="C85" s="15">
        <v>77490.23</v>
      </c>
      <c r="D85" s="15" t="s">
        <v>5</v>
      </c>
      <c r="E85" s="15">
        <v>20285.400000000001</v>
      </c>
    </row>
    <row r="86" spans="1:5" ht="15.75" outlineLevel="1" thickBot="1">
      <c r="A86" s="12" t="s">
        <v>97</v>
      </c>
      <c r="B86" s="11"/>
      <c r="C86" s="11">
        <f>SUBTOTAL(9,C85:C85)</f>
        <v>77490.23</v>
      </c>
      <c r="D86" s="11"/>
      <c r="E86" s="11">
        <f>SUBTOTAL(9,E85:E85)</f>
        <v>20285.400000000001</v>
      </c>
    </row>
    <row r="87" spans="1:5" s="16" customFormat="1" ht="15.75" outlineLevel="2" thickBot="1">
      <c r="A87" s="15" t="s">
        <v>96</v>
      </c>
      <c r="B87" s="15" t="s">
        <v>95</v>
      </c>
      <c r="C87" s="15">
        <v>72216.02</v>
      </c>
      <c r="D87" s="15" t="s">
        <v>5</v>
      </c>
      <c r="E87" s="15">
        <v>20285.400000000001</v>
      </c>
    </row>
    <row r="88" spans="1:5" ht="15.75" outlineLevel="1" thickBot="1">
      <c r="A88" s="12" t="s">
        <v>94</v>
      </c>
      <c r="B88" s="11"/>
      <c r="C88" s="11">
        <f>SUBTOTAL(9,C87:C87)</f>
        <v>72216.02</v>
      </c>
      <c r="D88" s="11"/>
      <c r="E88" s="11">
        <f>SUBTOTAL(9,E87:E87)</f>
        <v>20285.400000000001</v>
      </c>
    </row>
    <row r="89" spans="1:5" s="16" customFormat="1" ht="15.75" outlineLevel="2" thickBot="1">
      <c r="A89" s="15" t="s">
        <v>93</v>
      </c>
      <c r="B89" s="15" t="s">
        <v>93</v>
      </c>
      <c r="C89" s="15">
        <v>538.79999999999995</v>
      </c>
      <c r="D89" s="15" t="s">
        <v>6</v>
      </c>
      <c r="E89" s="15">
        <v>3</v>
      </c>
    </row>
    <row r="90" spans="1:5" ht="15.75" outlineLevel="1" thickBot="1">
      <c r="A90" s="12" t="s">
        <v>92</v>
      </c>
      <c r="B90" s="11"/>
      <c r="C90" s="11">
        <f>SUBTOTAL(9,C89:C89)</f>
        <v>538.79999999999995</v>
      </c>
      <c r="D90" s="11"/>
      <c r="E90" s="11">
        <f>SUBTOTAL(9,E89:E89)</f>
        <v>3</v>
      </c>
    </row>
    <row r="91" spans="1:5" s="16" customFormat="1" ht="15.75" outlineLevel="2" thickBot="1">
      <c r="A91" s="15" t="s">
        <v>91</v>
      </c>
      <c r="B91" s="15" t="s">
        <v>91</v>
      </c>
      <c r="C91" s="15">
        <v>1835.72</v>
      </c>
      <c r="D91" s="15" t="s">
        <v>6</v>
      </c>
      <c r="E91" s="15">
        <v>4</v>
      </c>
    </row>
    <row r="92" spans="1:5" ht="15.75" outlineLevel="1" thickBot="1">
      <c r="A92" s="12" t="s">
        <v>90</v>
      </c>
      <c r="B92" s="11"/>
      <c r="C92" s="11">
        <f>SUBTOTAL(9,C91:C91)</f>
        <v>1835.72</v>
      </c>
      <c r="D92" s="11"/>
      <c r="E92" s="11">
        <f>SUBTOTAL(9,E91:E91)</f>
        <v>4</v>
      </c>
    </row>
    <row r="93" spans="1:5" s="16" customFormat="1" ht="15.75" outlineLevel="2" thickBot="1">
      <c r="A93" s="15" t="s">
        <v>89</v>
      </c>
      <c r="B93" s="15" t="s">
        <v>89</v>
      </c>
      <c r="C93" s="15">
        <v>1541.14</v>
      </c>
      <c r="D93" s="15" t="s">
        <v>5</v>
      </c>
      <c r="E93" s="15">
        <v>20278.2</v>
      </c>
    </row>
    <row r="94" spans="1:5" ht="15.75" outlineLevel="1" thickBot="1">
      <c r="A94" s="12" t="s">
        <v>88</v>
      </c>
      <c r="B94" s="11"/>
      <c r="C94" s="11">
        <f>SUBTOTAL(9,C93:C93)</f>
        <v>1541.14</v>
      </c>
      <c r="D94" s="11"/>
      <c r="E94" s="11">
        <f>SUBTOTAL(9,E93:E93)</f>
        <v>20278.2</v>
      </c>
    </row>
    <row r="95" spans="1:5" s="16" customFormat="1" ht="15.75" outlineLevel="2" thickBot="1">
      <c r="A95" s="15" t="s">
        <v>87</v>
      </c>
      <c r="B95" s="15" t="s">
        <v>86</v>
      </c>
      <c r="C95" s="15">
        <v>1622.83</v>
      </c>
      <c r="D95" s="15" t="s">
        <v>5</v>
      </c>
      <c r="E95" s="15">
        <v>20285.400000000001</v>
      </c>
    </row>
    <row r="96" spans="1:5" ht="15.75" outlineLevel="1" thickBot="1">
      <c r="A96" s="12" t="s">
        <v>85</v>
      </c>
      <c r="B96" s="11"/>
      <c r="C96" s="11">
        <f>SUBTOTAL(9,C95:C95)</f>
        <v>1622.83</v>
      </c>
      <c r="D96" s="11"/>
      <c r="E96" s="11">
        <f>SUBTOTAL(9,E95:E95)</f>
        <v>20285.400000000001</v>
      </c>
    </row>
    <row r="97" spans="1:5" s="16" customFormat="1" ht="15.75" outlineLevel="2" thickBot="1">
      <c r="A97" s="15" t="s">
        <v>84</v>
      </c>
      <c r="B97" s="15" t="s">
        <v>83</v>
      </c>
      <c r="C97" s="15">
        <v>2838.94</v>
      </c>
      <c r="D97" s="15" t="s">
        <v>5</v>
      </c>
      <c r="E97" s="15">
        <v>20278.2</v>
      </c>
    </row>
    <row r="98" spans="1:5" ht="15.75" outlineLevel="1" thickBot="1">
      <c r="A98" s="12" t="s">
        <v>82</v>
      </c>
      <c r="B98" s="11"/>
      <c r="C98" s="11">
        <f>SUBTOTAL(9,C97:C97)</f>
        <v>2838.94</v>
      </c>
      <c r="D98" s="11"/>
      <c r="E98" s="11">
        <f>SUBTOTAL(9,E97:E97)</f>
        <v>20278.2</v>
      </c>
    </row>
    <row r="99" spans="1:5" s="16" customFormat="1" ht="15.75" outlineLevel="2" thickBot="1">
      <c r="A99" s="15" t="s">
        <v>81</v>
      </c>
      <c r="B99" s="15" t="s">
        <v>80</v>
      </c>
      <c r="C99" s="15">
        <v>7911.31</v>
      </c>
      <c r="D99" s="15" t="s">
        <v>5</v>
      </c>
      <c r="E99" s="15">
        <v>20285.400000000001</v>
      </c>
    </row>
    <row r="100" spans="1:5" ht="15.75" outlineLevel="1" thickBot="1">
      <c r="A100" s="12" t="s">
        <v>79</v>
      </c>
      <c r="B100" s="11"/>
      <c r="C100" s="11">
        <f>SUBTOTAL(9,C99:C99)</f>
        <v>7911.31</v>
      </c>
      <c r="D100" s="11"/>
      <c r="E100" s="11">
        <f>SUBTOTAL(9,E99:E99)</f>
        <v>20285.400000000001</v>
      </c>
    </row>
    <row r="101" spans="1:5" s="16" customFormat="1" ht="15.75" outlineLevel="2" thickBot="1">
      <c r="A101" s="15" t="s">
        <v>53</v>
      </c>
      <c r="B101" s="15" t="s">
        <v>54</v>
      </c>
      <c r="C101" s="15">
        <v>2569.36</v>
      </c>
      <c r="D101" s="15" t="s">
        <v>55</v>
      </c>
      <c r="E101" s="15">
        <v>4</v>
      </c>
    </row>
    <row r="102" spans="1:5" ht="15.75" outlineLevel="1" thickBot="1">
      <c r="A102" s="12" t="s">
        <v>78</v>
      </c>
      <c r="B102" s="11"/>
      <c r="C102" s="11">
        <f>SUBTOTAL(9,C101:C101)</f>
        <v>2569.36</v>
      </c>
      <c r="D102" s="11"/>
      <c r="E102" s="11">
        <f>SUBTOTAL(9,E101:E101)</f>
        <v>4</v>
      </c>
    </row>
    <row r="103" spans="1:5" s="16" customFormat="1" ht="15.75" outlineLevel="2" thickBot="1">
      <c r="A103" s="15" t="s">
        <v>59</v>
      </c>
      <c r="B103" s="15" t="s">
        <v>59</v>
      </c>
      <c r="C103" s="15">
        <v>1580.71</v>
      </c>
      <c r="D103" s="15" t="s">
        <v>45</v>
      </c>
      <c r="E103" s="15">
        <v>0.35</v>
      </c>
    </row>
    <row r="104" spans="1:5" ht="15.75" outlineLevel="1" thickBot="1">
      <c r="A104" s="12" t="s">
        <v>77</v>
      </c>
      <c r="B104" s="11"/>
      <c r="C104" s="11">
        <f>SUBTOTAL(9,C103:C103)</f>
        <v>1580.71</v>
      </c>
      <c r="D104" s="11"/>
      <c r="E104" s="11">
        <f>SUBTOTAL(9,E103:E103)</f>
        <v>0.35</v>
      </c>
    </row>
    <row r="105" spans="1:5" s="16" customFormat="1" ht="15.75" outlineLevel="2" thickBot="1">
      <c r="A105" s="15" t="s">
        <v>76</v>
      </c>
      <c r="B105" s="15" t="s">
        <v>76</v>
      </c>
      <c r="C105" s="15">
        <v>62055</v>
      </c>
      <c r="D105" s="15" t="s">
        <v>39</v>
      </c>
      <c r="E105" s="15">
        <v>1</v>
      </c>
    </row>
    <row r="106" spans="1:5" ht="15.75" outlineLevel="1" thickBot="1">
      <c r="A106" s="12" t="s">
        <v>75</v>
      </c>
      <c r="B106" s="11"/>
      <c r="C106" s="11">
        <f>SUBTOTAL(9,C105:C105)</f>
        <v>62055</v>
      </c>
      <c r="D106" s="11"/>
      <c r="E106" s="11">
        <f>SUBTOTAL(9,E105:E105)</f>
        <v>1</v>
      </c>
    </row>
    <row r="107" spans="1:5" s="16" customFormat="1" ht="15.75" outlineLevel="2" thickBot="1">
      <c r="A107" s="15" t="s">
        <v>44</v>
      </c>
      <c r="B107" s="15" t="s">
        <v>44</v>
      </c>
      <c r="C107" s="15">
        <v>956.23</v>
      </c>
      <c r="D107" s="15" t="s">
        <v>6</v>
      </c>
      <c r="E107" s="15">
        <v>11</v>
      </c>
    </row>
    <row r="108" spans="1:5" ht="15.75" outlineLevel="1" thickBot="1">
      <c r="A108" s="12" t="s">
        <v>74</v>
      </c>
      <c r="B108" s="11"/>
      <c r="C108" s="11">
        <f>SUBTOTAL(9,C107:C107)</f>
        <v>956.23</v>
      </c>
      <c r="D108" s="11"/>
      <c r="E108" s="11">
        <f>SUBTOTAL(9,E107:E107)</f>
        <v>11</v>
      </c>
    </row>
    <row r="109" spans="1:5" s="16" customFormat="1" ht="15.75" outlineLevel="2" thickBot="1">
      <c r="A109" s="15" t="s">
        <v>73</v>
      </c>
      <c r="B109" s="15" t="s">
        <v>73</v>
      </c>
      <c r="C109" s="15">
        <v>536.52</v>
      </c>
      <c r="D109" s="15" t="s">
        <v>6</v>
      </c>
      <c r="E109" s="15">
        <v>3</v>
      </c>
    </row>
    <row r="110" spans="1:5" ht="15.75" outlineLevel="1" thickBot="1">
      <c r="A110" s="12" t="s">
        <v>72</v>
      </c>
      <c r="B110" s="11"/>
      <c r="C110" s="11">
        <f>SUBTOTAL(9,C109:C109)</f>
        <v>536.52</v>
      </c>
      <c r="D110" s="11"/>
      <c r="E110" s="11">
        <f>SUBTOTAL(9,E109:E109)</f>
        <v>3</v>
      </c>
    </row>
    <row r="111" spans="1:5" s="16" customFormat="1" ht="15.75" outlineLevel="2" thickBot="1">
      <c r="A111" s="15" t="s">
        <v>43</v>
      </c>
      <c r="B111" s="15" t="s">
        <v>43</v>
      </c>
      <c r="C111" s="15">
        <v>863.1</v>
      </c>
      <c r="D111" s="15" t="s">
        <v>6</v>
      </c>
      <c r="E111" s="15">
        <v>6</v>
      </c>
    </row>
    <row r="112" spans="1:5" ht="15.75" outlineLevel="1" thickBot="1">
      <c r="A112" s="12" t="s">
        <v>71</v>
      </c>
      <c r="B112" s="11"/>
      <c r="C112" s="11">
        <f>SUBTOTAL(9,C111:C111)</f>
        <v>863.1</v>
      </c>
      <c r="D112" s="11"/>
      <c r="E112" s="11">
        <f>SUBTOTAL(9,E111:E111)</f>
        <v>6</v>
      </c>
    </row>
    <row r="113" spans="1:5" s="16" customFormat="1" ht="15.75" outlineLevel="2" thickBot="1">
      <c r="A113" s="15" t="s">
        <v>48</v>
      </c>
      <c r="B113" s="15" t="s">
        <v>48</v>
      </c>
      <c r="C113" s="15">
        <v>1890.98</v>
      </c>
      <c r="D113" s="15" t="s">
        <v>49</v>
      </c>
      <c r="E113" s="15">
        <v>7</v>
      </c>
    </row>
    <row r="114" spans="1:5" ht="15.75" outlineLevel="1" thickBot="1">
      <c r="A114" s="12" t="s">
        <v>70</v>
      </c>
      <c r="B114" s="11"/>
      <c r="C114" s="11">
        <f>SUBTOTAL(9,C113:C113)</f>
        <v>1890.98</v>
      </c>
      <c r="D114" s="11"/>
      <c r="E114" s="11">
        <f>SUBTOTAL(9,E113:E113)</f>
        <v>7</v>
      </c>
    </row>
    <row r="115" spans="1:5" s="16" customFormat="1" ht="15.75" outlineLevel="2" thickBot="1">
      <c r="A115" s="15" t="s">
        <v>69</v>
      </c>
      <c r="B115" s="15" t="s">
        <v>69</v>
      </c>
      <c r="C115" s="15">
        <v>1994.1</v>
      </c>
      <c r="D115" s="15" t="s">
        <v>7</v>
      </c>
      <c r="E115" s="15">
        <v>10</v>
      </c>
    </row>
    <row r="116" spans="1:5" ht="15.75" outlineLevel="1" thickBot="1">
      <c r="A116" s="12" t="s">
        <v>68</v>
      </c>
      <c r="B116" s="11"/>
      <c r="C116" s="11">
        <f>SUBTOTAL(9,C115:C115)</f>
        <v>1994.1</v>
      </c>
      <c r="D116" s="11"/>
      <c r="E116" s="11">
        <f>SUBTOTAL(9,E115:E115)</f>
        <v>10</v>
      </c>
    </row>
    <row r="117" spans="1:5" s="16" customFormat="1" ht="15.75" outlineLevel="2" thickBot="1">
      <c r="A117" s="15" t="s">
        <v>56</v>
      </c>
      <c r="B117" s="15" t="s">
        <v>56</v>
      </c>
      <c r="C117" s="15">
        <v>4350.71</v>
      </c>
      <c r="D117" s="15" t="s">
        <v>39</v>
      </c>
      <c r="E117" s="15">
        <v>7</v>
      </c>
    </row>
    <row r="118" spans="1:5" ht="15.75" outlineLevel="1" thickBot="1">
      <c r="A118" s="12" t="s">
        <v>67</v>
      </c>
      <c r="B118" s="11"/>
      <c r="C118" s="11">
        <f>SUBTOTAL(9,C117:C117)</f>
        <v>4350.71</v>
      </c>
      <c r="D118" s="11"/>
      <c r="E118" s="11">
        <f>SUBTOTAL(9,E117:E117)</f>
        <v>7</v>
      </c>
    </row>
    <row r="119" spans="1:5" s="16" customFormat="1" ht="15.75" outlineLevel="2" thickBot="1">
      <c r="A119" s="15" t="s">
        <v>66</v>
      </c>
      <c r="B119" s="15" t="s">
        <v>66</v>
      </c>
      <c r="C119" s="15">
        <v>621.53</v>
      </c>
      <c r="D119" s="15" t="s">
        <v>39</v>
      </c>
      <c r="E119" s="15">
        <v>1</v>
      </c>
    </row>
    <row r="120" spans="1:5" ht="15.75" outlineLevel="1" thickBot="1">
      <c r="A120" s="12" t="s">
        <v>65</v>
      </c>
      <c r="B120" s="11"/>
      <c r="C120" s="11">
        <f>SUBTOTAL(9,C119:C119)</f>
        <v>621.53</v>
      </c>
      <c r="D120" s="11"/>
      <c r="E120" s="11">
        <f>SUBTOTAL(9,E119:E119)</f>
        <v>1</v>
      </c>
    </row>
    <row r="121" spans="1:5" s="16" customFormat="1" ht="15.75" outlineLevel="2" thickBot="1">
      <c r="A121" s="15" t="s">
        <v>64</v>
      </c>
      <c r="B121" s="15" t="s">
        <v>64</v>
      </c>
      <c r="C121" s="15">
        <v>409.32</v>
      </c>
      <c r="D121" s="15" t="s">
        <v>7</v>
      </c>
      <c r="E121" s="15">
        <v>0.5</v>
      </c>
    </row>
    <row r="122" spans="1:5" ht="15.75" outlineLevel="1" thickBot="1">
      <c r="A122" s="12" t="s">
        <v>63</v>
      </c>
      <c r="B122" s="11"/>
      <c r="C122" s="11">
        <f>SUBTOTAL(9,C121:C121)</f>
        <v>409.32</v>
      </c>
      <c r="D122" s="11"/>
      <c r="E122" s="11">
        <f>SUBTOTAL(9,E121:E121)</f>
        <v>0.5</v>
      </c>
    </row>
    <row r="123" spans="1:5" s="16" customFormat="1" ht="15.75" outlineLevel="2" thickBot="1">
      <c r="A123" s="15" t="s">
        <v>50</v>
      </c>
      <c r="B123" s="15" t="s">
        <v>50</v>
      </c>
      <c r="C123" s="15">
        <v>3882.82</v>
      </c>
      <c r="D123" s="15" t="s">
        <v>5</v>
      </c>
      <c r="E123" s="15">
        <v>2</v>
      </c>
    </row>
    <row r="124" spans="1:5" ht="15.75" outlineLevel="1" thickBot="1">
      <c r="A124" s="12" t="s">
        <v>62</v>
      </c>
      <c r="B124" s="11"/>
      <c r="C124" s="11">
        <f>SUBTOTAL(9,C123:C123)</f>
        <v>3882.82</v>
      </c>
      <c r="D124" s="11"/>
      <c r="E124" s="11">
        <f>SUBTOTAL(9,E123:E123)</f>
        <v>2</v>
      </c>
    </row>
    <row r="125" spans="1:5" ht="15.75" thickBot="1">
      <c r="A125" s="12" t="s">
        <v>61</v>
      </c>
      <c r="B125" s="11"/>
      <c r="C125" s="11">
        <f>SUBTOTAL(9,C6:C123)</f>
        <v>629171.91999999969</v>
      </c>
      <c r="D125" s="11"/>
      <c r="E125" s="11">
        <f>SUBTOTAL(9,E6:E123)</f>
        <v>363751.87000000005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2019-01-30T03:59:46Z</cp:lastPrinted>
  <dcterms:created xsi:type="dcterms:W3CDTF">2016-03-18T02:51:51Z</dcterms:created>
  <dcterms:modified xsi:type="dcterms:W3CDTF">2019-02-28T05:08:17Z</dcterms:modified>
</cp:coreProperties>
</file>