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Лист1!$A$1:$E$70</definedName>
  </definedNames>
  <calcPr calcId="124519" calcMode="manual"/>
</workbook>
</file>

<file path=xl/calcChain.xml><?xml version="1.0" encoding="utf-8"?>
<calcChain xmlns="http://schemas.openxmlformats.org/spreadsheetml/2006/main">
  <c r="C67" i="1"/>
  <c r="C61"/>
  <c r="C31"/>
  <c r="C10"/>
  <c r="C8" s="1"/>
  <c r="C66"/>
  <c r="C65" s="1"/>
  <c r="C54" l="1"/>
  <c r="C23"/>
  <c r="C57" l="1"/>
  <c r="C19"/>
  <c r="C11"/>
  <c r="C16"/>
  <c r="C13"/>
  <c r="C68" l="1"/>
  <c r="C7"/>
  <c r="E44" l="1"/>
  <c r="C44"/>
  <c r="B31" l="1"/>
  <c r="B61"/>
  <c r="B53"/>
  <c r="B51"/>
  <c r="B50" l="1"/>
  <c r="B65"/>
  <c r="B60"/>
  <c r="B57"/>
  <c r="B54"/>
  <c r="B52"/>
  <c r="B19"/>
  <c r="B16"/>
  <c r="B13"/>
  <c r="B67" l="1"/>
  <c r="C69" l="1"/>
  <c r="C70" s="1"/>
</calcChain>
</file>

<file path=xl/sharedStrings.xml><?xml version="1.0" encoding="utf-8"?>
<sst xmlns="http://schemas.openxmlformats.org/spreadsheetml/2006/main" count="153" uniqueCount="97">
  <si>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</si>
  <si>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</si>
  <si>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</si>
  <si>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</si>
  <si>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</si>
  <si>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</si>
  <si>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</si>
  <si>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</si>
  <si>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</si>
  <si>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</si>
  <si>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</si>
  <si>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</si>
  <si>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</si>
  <si>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</si>
  <si>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</si>
  <si>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</si>
  <si>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Прочистка труб ХВС</t>
  </si>
  <si>
    <t>Ремонт канализационной трубы</t>
  </si>
  <si>
    <t>Ремонт металлических дверей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</si>
  <si>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</si>
  <si>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</si>
  <si>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</si>
  <si>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</si>
  <si>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</si>
  <si>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</si>
  <si>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</si>
  <si>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</si>
  <si>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</si>
  <si>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</si>
  <si>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</si>
  <si>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</si>
  <si>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</si>
  <si>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</si>
  <si>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</si>
  <si>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</si>
  <si>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</si>
  <si>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</si>
  <si>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</si>
  <si>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</si>
  <si>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</si>
  <si>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</si>
  <si>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</si>
  <si>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</si>
  <si>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</si>
  <si>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</si>
  <si>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</si>
  <si>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</si>
  <si>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</si>
  <si>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</si>
  <si>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</si>
  <si>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</si>
  <si>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</si>
  <si>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</si>
  <si>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</si>
  <si>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</si>
  <si>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</si>
  <si>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</si>
  <si>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</si>
  <si>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</si>
  <si>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</si>
  <si>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</si>
  <si>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</si>
  <si>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</si>
  <si>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</si>
  <si>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</si>
  <si>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</si>
  <si>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</si>
  <si>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</si>
  <si>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</si>
  <si>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Горячая вода (ОДН) 3,4 кв. к=0,8;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</si>
  <si>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</si>
  <si>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</si>
  <si>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</si>
  <si>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</si>
  <si>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</si>
  <si>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</si>
  <si>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</si>
  <si>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</si>
  <si>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</si>
  <si>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Закрытие и открытие стояков</t>
  </si>
  <si>
    <t>1 стояк</t>
  </si>
  <si>
    <t>замена эл. лампочки накаливания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</si>
  <si>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</si>
  <si>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</si>
  <si>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</si>
  <si>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</si>
  <si>
    <t>1.Расходы по снятию показаний с ИПУ по электроэнергии</t>
  </si>
  <si>
    <t>кол-во показаний</t>
  </si>
  <si>
    <t>Адрес: ул. Селенгинская, д. 13</t>
  </si>
  <si>
    <t>Чита регион ОПР</t>
  </si>
  <si>
    <t>Замена электропроводки</t>
  </si>
  <si>
    <t>замена электро-патрона</t>
  </si>
  <si>
    <t>прочистка канализационной сети внутренней</t>
  </si>
  <si>
    <t>прочистка канализационной сети дворовой</t>
  </si>
  <si>
    <t>смена кранов стальных шаровых Д. 100</t>
  </si>
  <si>
    <t>снятие температурных параметров</t>
  </si>
  <si>
    <t>Содержание ДРС 1,2 кв. 2017г. к=0,8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</si>
</sst>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2" fillId="0" borderId="2" xfId="3" applyFont="1" applyFill="1" applyBorder="1" applyAlignment="1">
      <alignment vertical="center"/>
    </xf>
    <xf numFmtId="0" fontId="2" fillId="0" borderId="2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61" workbookViewId="0">
      <selection activeCell="E70" sqref="E70"/>
    </sheetView>
  </sheetViews>
  <sheetFormatPr defaultRowHeight="15" outlineLevelRow="2"/>
  <cols>
    <col min="1" max="1" width="64.7109375" style="17" customWidth="1"/>
    <col min="2" max="2" width="15.5703125" style="2" hidden="1" customWidth="1"/>
    <col min="3" max="3" width="20.42578125" style="2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0" customFormat="1" ht="66.75" customHeight="1">
      <c r="A1" s="50" t="s">
        <v>8</v>
      </c>
      <c r="B1" s="50"/>
      <c r="C1" s="50"/>
      <c r="D1" s="50"/>
      <c r="E1" s="50"/>
    </row>
    <row r="2" spans="1:5" s="20" customFormat="1" ht="15.75">
      <c r="A2" s="21" t="s">
        <v>88</v>
      </c>
      <c r="B2" s="22" t="s">
        <v>54</v>
      </c>
      <c r="C2" s="52" t="s">
        <v>60</v>
      </c>
      <c r="D2" s="52"/>
      <c r="E2" s="23"/>
    </row>
    <row r="3" spans="1:5" ht="57">
      <c r="A3" s="31" t="s">
        <v>3</v>
      </c>
      <c r="B3" s="32" t="s">
        <v>0</v>
      </c>
      <c r="C3" s="33" t="s">
        <v>55</v>
      </c>
      <c r="D3" s="34" t="s">
        <v>1</v>
      </c>
      <c r="E3" s="35" t="s">
        <v>2</v>
      </c>
    </row>
    <row r="4" spans="1:5">
      <c r="A4" s="31" t="s">
        <v>9</v>
      </c>
      <c r="B4" s="32"/>
      <c r="C4" s="33">
        <v>98759.8</v>
      </c>
      <c r="D4" s="34"/>
      <c r="E4" s="35"/>
    </row>
    <row r="5" spans="1:5">
      <c r="A5" s="31" t="s">
        <v>10</v>
      </c>
      <c r="B5" s="32"/>
      <c r="C5" s="33">
        <v>456154.23</v>
      </c>
      <c r="D5" s="34"/>
      <c r="E5" s="35"/>
    </row>
    <row r="6" spans="1:5">
      <c r="A6" s="31" t="s">
        <v>11</v>
      </c>
      <c r="B6" s="32"/>
      <c r="C6" s="33">
        <v>399148.74</v>
      </c>
      <c r="D6" s="34"/>
      <c r="E6" s="35"/>
    </row>
    <row r="7" spans="1:5">
      <c r="A7" s="31" t="s">
        <v>58</v>
      </c>
      <c r="B7" s="32"/>
      <c r="C7" s="33">
        <f>C6-C5</f>
        <v>-57005.489999999991</v>
      </c>
      <c r="D7" s="34"/>
      <c r="E7" s="35"/>
    </row>
    <row r="8" spans="1:5">
      <c r="A8" s="31" t="s">
        <v>12</v>
      </c>
      <c r="B8" s="32"/>
      <c r="C8" s="33">
        <f>C10+C9</f>
        <v>61684.78</v>
      </c>
      <c r="D8" s="34"/>
      <c r="E8" s="35"/>
    </row>
    <row r="9" spans="1:5">
      <c r="A9" s="43" t="s">
        <v>89</v>
      </c>
      <c r="B9" s="44"/>
      <c r="C9" s="41">
        <v>51527.02</v>
      </c>
      <c r="D9" s="34"/>
      <c r="E9" s="39"/>
    </row>
    <row r="10" spans="1:5">
      <c r="A10" s="43" t="s">
        <v>13</v>
      </c>
      <c r="B10" s="44"/>
      <c r="C10" s="41">
        <f>450*12+396.48*12</f>
        <v>10157.76</v>
      </c>
      <c r="D10" s="34"/>
      <c r="E10" s="39"/>
    </row>
    <row r="11" spans="1:5">
      <c r="A11" s="36" t="s">
        <v>14</v>
      </c>
      <c r="B11" s="37"/>
      <c r="C11" s="40">
        <f>C5+C8</f>
        <v>517839.01</v>
      </c>
      <c r="D11" s="38"/>
      <c r="E11" s="39"/>
    </row>
    <row r="12" spans="1:5">
      <c r="A12" s="51" t="s">
        <v>15</v>
      </c>
      <c r="B12" s="51"/>
      <c r="C12" s="51"/>
      <c r="D12" s="51"/>
      <c r="E12" s="51"/>
    </row>
    <row r="13" spans="1:5">
      <c r="A13" s="9" t="s">
        <v>31</v>
      </c>
      <c r="B13" s="6" t="e">
        <f>#REF!</f>
        <v>#REF!</v>
      </c>
      <c r="C13" s="24">
        <f>C14+C15</f>
        <v>72532.800000000003</v>
      </c>
      <c r="D13" s="8"/>
      <c r="E13" s="7"/>
    </row>
    <row r="14" spans="1:5">
      <c r="A14" s="28" t="s">
        <v>27</v>
      </c>
      <c r="B14" s="28" t="s">
        <v>28</v>
      </c>
      <c r="C14" s="30">
        <v>35110.080000000002</v>
      </c>
      <c r="D14" s="29" t="s">
        <v>5</v>
      </c>
      <c r="E14" s="29">
        <v>10512</v>
      </c>
    </row>
    <row r="15" spans="1:5">
      <c r="A15" s="28" t="s">
        <v>29</v>
      </c>
      <c r="B15" s="28" t="s">
        <v>30</v>
      </c>
      <c r="C15" s="30">
        <v>37422.720000000001</v>
      </c>
      <c r="D15" s="29" t="s">
        <v>5</v>
      </c>
      <c r="E15" s="29">
        <v>10512</v>
      </c>
    </row>
    <row r="16" spans="1:5" ht="28.5">
      <c r="A16" s="9" t="s">
        <v>32</v>
      </c>
      <c r="B16" s="6" t="str">
        <f>B18</f>
        <v>Уборка МОП 3,4 кв. 2017 г. коэф.0,8</v>
      </c>
      <c r="C16" s="24">
        <f>C18+C17</f>
        <v>26174.879999999997</v>
      </c>
      <c r="D16" s="8"/>
      <c r="E16" s="7"/>
    </row>
    <row r="17" spans="1:6">
      <c r="A17" s="28" t="s">
        <v>33</v>
      </c>
      <c r="B17" s="28" t="s">
        <v>33</v>
      </c>
      <c r="C17" s="30">
        <v>13140</v>
      </c>
      <c r="D17" s="29" t="s">
        <v>5</v>
      </c>
      <c r="E17" s="29">
        <v>10512</v>
      </c>
    </row>
    <row r="18" spans="1:6">
      <c r="A18" s="28" t="s">
        <v>61</v>
      </c>
      <c r="B18" s="28" t="s">
        <v>61</v>
      </c>
      <c r="C18" s="30">
        <v>13034.88</v>
      </c>
      <c r="D18" s="29" t="s">
        <v>5</v>
      </c>
      <c r="E18" s="29">
        <v>10512</v>
      </c>
    </row>
    <row r="19" spans="1:6">
      <c r="A19" s="9" t="s">
        <v>34</v>
      </c>
      <c r="B19" s="10" t="e">
        <f>B20+B21</f>
        <v>#VALUE!</v>
      </c>
      <c r="C19" s="24">
        <f>C20+C21+C22</f>
        <v>37303.58</v>
      </c>
      <c r="D19" s="11"/>
      <c r="E19" s="12"/>
    </row>
    <row r="20" spans="1:6">
      <c r="A20" s="28" t="s">
        <v>35</v>
      </c>
      <c r="B20" s="28" t="s">
        <v>35</v>
      </c>
      <c r="C20" s="30">
        <v>15804.8</v>
      </c>
      <c r="D20" s="29" t="s">
        <v>36</v>
      </c>
      <c r="E20" s="29">
        <v>352</v>
      </c>
    </row>
    <row r="21" spans="1:6">
      <c r="A21" s="28" t="s">
        <v>38</v>
      </c>
      <c r="B21" s="28" t="s">
        <v>38</v>
      </c>
      <c r="C21" s="30">
        <v>19069.98</v>
      </c>
      <c r="D21" s="29" t="s">
        <v>36</v>
      </c>
      <c r="E21" s="29">
        <v>354</v>
      </c>
    </row>
    <row r="22" spans="1:6">
      <c r="A22" s="28" t="s">
        <v>37</v>
      </c>
      <c r="B22" s="28" t="s">
        <v>37</v>
      </c>
      <c r="C22" s="30">
        <v>2428.8000000000002</v>
      </c>
      <c r="D22" s="29" t="s">
        <v>36</v>
      </c>
      <c r="E22" s="29">
        <v>352</v>
      </c>
    </row>
    <row r="23" spans="1:6" ht="42.75">
      <c r="A23" s="9" t="s">
        <v>39</v>
      </c>
      <c r="B23" s="6"/>
      <c r="C23" s="24">
        <f>C24+C25+C26+C27+C28+C29</f>
        <v>11144.650000000001</v>
      </c>
      <c r="D23" s="8"/>
      <c r="E23" s="7"/>
    </row>
    <row r="24" spans="1:6">
      <c r="A24" s="28" t="s">
        <v>69</v>
      </c>
      <c r="B24" s="28" t="s">
        <v>69</v>
      </c>
      <c r="C24" s="30">
        <v>840.96</v>
      </c>
      <c r="D24" s="29" t="s">
        <v>5</v>
      </c>
      <c r="E24" s="29">
        <v>10512</v>
      </c>
    </row>
    <row r="25" spans="1:6">
      <c r="A25" s="28" t="s">
        <v>70</v>
      </c>
      <c r="B25" s="28" t="s">
        <v>71</v>
      </c>
      <c r="C25" s="30">
        <v>935.42</v>
      </c>
      <c r="D25" s="29" t="s">
        <v>5</v>
      </c>
      <c r="E25" s="29">
        <v>19.032</v>
      </c>
    </row>
    <row r="26" spans="1:6">
      <c r="A26" s="28" t="s">
        <v>72</v>
      </c>
      <c r="B26" s="28" t="s">
        <v>72</v>
      </c>
      <c r="C26" s="30">
        <v>798.91</v>
      </c>
      <c r="D26" s="29" t="s">
        <v>5</v>
      </c>
      <c r="E26" s="29">
        <v>10512</v>
      </c>
    </row>
    <row r="27" spans="1:6">
      <c r="A27" s="28" t="s">
        <v>73</v>
      </c>
      <c r="B27" s="28" t="s">
        <v>74</v>
      </c>
      <c r="C27" s="30">
        <v>1006.38</v>
      </c>
      <c r="D27" s="29" t="s">
        <v>5</v>
      </c>
      <c r="E27" s="29">
        <v>48.128999999999998</v>
      </c>
    </row>
    <row r="28" spans="1:6">
      <c r="A28" s="28" t="s">
        <v>75</v>
      </c>
      <c r="B28" s="28" t="s">
        <v>76</v>
      </c>
      <c r="C28" s="30">
        <v>1471.68</v>
      </c>
      <c r="D28" s="29" t="s">
        <v>5</v>
      </c>
      <c r="E28" s="29">
        <v>10512</v>
      </c>
    </row>
    <row r="29" spans="1:6">
      <c r="A29" s="28" t="s">
        <v>77</v>
      </c>
      <c r="B29" s="28" t="s">
        <v>78</v>
      </c>
      <c r="C29" s="30">
        <v>6091.3</v>
      </c>
      <c r="D29" s="29" t="s">
        <v>5</v>
      </c>
      <c r="E29" s="29">
        <v>1823.741</v>
      </c>
    </row>
    <row r="30" spans="1:6" ht="42.75" outlineLevel="1">
      <c r="A30" s="9" t="s">
        <v>40</v>
      </c>
      <c r="B30" s="18"/>
      <c r="C30" s="26">
        <v>0</v>
      </c>
      <c r="D30" s="19"/>
      <c r="E30" s="19"/>
    </row>
    <row r="31" spans="1:6" ht="42.75">
      <c r="A31" s="9" t="s">
        <v>41</v>
      </c>
      <c r="B31" s="6">
        <f>SUM(B32:B39)</f>
        <v>0</v>
      </c>
      <c r="C31" s="24">
        <f>C32+C33+C34+C36+C38+C40+C42+C46+C48+C49</f>
        <v>30338.01</v>
      </c>
      <c r="D31" s="8"/>
      <c r="E31" s="7"/>
      <c r="F31" s="13" t="s">
        <v>4</v>
      </c>
    </row>
    <row r="32" spans="1:6" outlineLevel="1" collapsed="1">
      <c r="A32" s="28" t="s">
        <v>63</v>
      </c>
      <c r="B32" s="28" t="s">
        <v>64</v>
      </c>
      <c r="C32" s="30">
        <v>381.22</v>
      </c>
      <c r="D32" s="29" t="s">
        <v>62</v>
      </c>
      <c r="E32" s="29">
        <v>1</v>
      </c>
    </row>
    <row r="33" spans="1:5" outlineLevel="1">
      <c r="A33" s="28" t="s">
        <v>79</v>
      </c>
      <c r="B33" s="28" t="s">
        <v>79</v>
      </c>
      <c r="C33" s="30">
        <v>809.36</v>
      </c>
      <c r="D33" s="29" t="s">
        <v>80</v>
      </c>
      <c r="E33" s="29">
        <v>1</v>
      </c>
    </row>
    <row r="34" spans="1:5" outlineLevel="1" collapsed="1">
      <c r="A34" s="28" t="s">
        <v>90</v>
      </c>
      <c r="B34" s="28" t="s">
        <v>90</v>
      </c>
      <c r="C34" s="30">
        <v>751.93</v>
      </c>
      <c r="D34" s="29" t="s">
        <v>7</v>
      </c>
      <c r="E34" s="29">
        <v>4.2</v>
      </c>
    </row>
    <row r="35" spans="1:5" hidden="1" outlineLevel="2">
      <c r="A35" s="18" t="s">
        <v>16</v>
      </c>
      <c r="B35" s="18" t="s">
        <v>16</v>
      </c>
      <c r="C35" s="25">
        <v>5499.85</v>
      </c>
      <c r="D35" s="19" t="s">
        <v>24</v>
      </c>
      <c r="E35" s="19">
        <v>14.5</v>
      </c>
    </row>
    <row r="36" spans="1:5" outlineLevel="1" collapsed="1">
      <c r="A36" s="28" t="s">
        <v>59</v>
      </c>
      <c r="B36" s="28" t="s">
        <v>59</v>
      </c>
      <c r="C36" s="30">
        <v>289.19</v>
      </c>
      <c r="D36" s="29" t="s">
        <v>6</v>
      </c>
      <c r="E36" s="29">
        <v>1</v>
      </c>
    </row>
    <row r="37" spans="1:5" hidden="1" outlineLevel="2">
      <c r="A37" s="18" t="s">
        <v>17</v>
      </c>
      <c r="B37" s="18" t="s">
        <v>17</v>
      </c>
      <c r="C37" s="25">
        <v>6990.2</v>
      </c>
      <c r="D37" s="19" t="s">
        <v>24</v>
      </c>
      <c r="E37" s="19">
        <v>10</v>
      </c>
    </row>
    <row r="38" spans="1:5" outlineLevel="1" collapsed="1">
      <c r="A38" s="28" t="s">
        <v>81</v>
      </c>
      <c r="B38" s="28" t="s">
        <v>81</v>
      </c>
      <c r="C38" s="30">
        <v>434.65</v>
      </c>
      <c r="D38" s="29" t="s">
        <v>6</v>
      </c>
      <c r="E38" s="29">
        <v>5</v>
      </c>
    </row>
    <row r="39" spans="1:5" hidden="1" outlineLevel="2">
      <c r="A39" s="18" t="s">
        <v>18</v>
      </c>
      <c r="B39" s="18" t="s">
        <v>18</v>
      </c>
      <c r="C39" s="25">
        <v>2795.69</v>
      </c>
      <c r="D39" s="19" t="s">
        <v>24</v>
      </c>
      <c r="E39" s="19">
        <v>1</v>
      </c>
    </row>
    <row r="40" spans="1:5" outlineLevel="1" collapsed="1">
      <c r="A40" s="28" t="s">
        <v>91</v>
      </c>
      <c r="B40" s="28" t="s">
        <v>91</v>
      </c>
      <c r="C40" s="30">
        <v>143.85</v>
      </c>
      <c r="D40" s="29" t="s">
        <v>6</v>
      </c>
      <c r="E40" s="29">
        <v>1</v>
      </c>
    </row>
    <row r="41" spans="1:5" hidden="1" outlineLevel="2">
      <c r="A41" s="18" t="s">
        <v>20</v>
      </c>
      <c r="B41" s="18" t="s">
        <v>20</v>
      </c>
      <c r="C41" s="25">
        <v>30702.400000000001</v>
      </c>
      <c r="D41" s="19" t="s">
        <v>24</v>
      </c>
      <c r="E41" s="19">
        <v>16</v>
      </c>
    </row>
    <row r="42" spans="1:5" outlineLevel="1" collapsed="1">
      <c r="A42" s="28" t="s">
        <v>92</v>
      </c>
      <c r="B42" s="28" t="s">
        <v>92</v>
      </c>
      <c r="C42" s="30">
        <v>3190.56</v>
      </c>
      <c r="D42" s="29" t="s">
        <v>7</v>
      </c>
      <c r="E42" s="29">
        <v>16</v>
      </c>
    </row>
    <row r="43" spans="1:5" hidden="1" outlineLevel="2">
      <c r="A43" s="18" t="s">
        <v>21</v>
      </c>
      <c r="B43" s="18" t="s">
        <v>21</v>
      </c>
      <c r="C43" s="25">
        <v>1018.9</v>
      </c>
      <c r="D43" s="19" t="s">
        <v>24</v>
      </c>
      <c r="E43" s="19">
        <v>1.5</v>
      </c>
    </row>
    <row r="44" spans="1:5" hidden="1" outlineLevel="1" collapsed="1">
      <c r="A44" s="18" t="s">
        <v>19</v>
      </c>
      <c r="B44" s="18"/>
      <c r="C44" s="25">
        <f>SUBTOTAL(9,C43:C43)</f>
        <v>1018.9</v>
      </c>
      <c r="D44" s="19" t="s">
        <v>24</v>
      </c>
      <c r="E44" s="19">
        <f>SUBTOTAL(9,E43:E43)</f>
        <v>1.5</v>
      </c>
    </row>
    <row r="45" spans="1:5" hidden="1" outlineLevel="2">
      <c r="A45" s="18" t="s">
        <v>22</v>
      </c>
      <c r="B45" s="18" t="s">
        <v>22</v>
      </c>
      <c r="C45" s="25">
        <v>3090</v>
      </c>
      <c r="D45" s="19" t="s">
        <v>24</v>
      </c>
      <c r="E45" s="19">
        <v>3</v>
      </c>
    </row>
    <row r="46" spans="1:5" outlineLevel="1" collapsed="1">
      <c r="A46" s="28" t="s">
        <v>93</v>
      </c>
      <c r="B46" s="28" t="s">
        <v>93</v>
      </c>
      <c r="C46" s="30">
        <v>3922.94</v>
      </c>
      <c r="D46" s="29" t="s">
        <v>7</v>
      </c>
      <c r="E46" s="29">
        <v>14</v>
      </c>
    </row>
    <row r="47" spans="1:5" hidden="1" outlineLevel="2">
      <c r="A47" s="18" t="s">
        <v>23</v>
      </c>
      <c r="B47" s="18" t="s">
        <v>23</v>
      </c>
      <c r="C47" s="25">
        <v>5111.32</v>
      </c>
      <c r="D47" s="19" t="s">
        <v>7</v>
      </c>
      <c r="E47" s="19">
        <v>4</v>
      </c>
    </row>
    <row r="48" spans="1:5" outlineLevel="2">
      <c r="A48" s="28" t="s">
        <v>94</v>
      </c>
      <c r="B48" s="28" t="s">
        <v>94</v>
      </c>
      <c r="C48" s="30">
        <v>20287.46</v>
      </c>
      <c r="D48" s="29" t="s">
        <v>6</v>
      </c>
      <c r="E48" s="29">
        <v>2</v>
      </c>
    </row>
    <row r="49" spans="1:5" outlineLevel="2">
      <c r="A49" s="28" t="s">
        <v>95</v>
      </c>
      <c r="B49" s="28" t="s">
        <v>95</v>
      </c>
      <c r="C49" s="30">
        <v>126.85</v>
      </c>
      <c r="D49" s="29" t="s">
        <v>6</v>
      </c>
      <c r="E49" s="29">
        <v>1</v>
      </c>
    </row>
    <row r="50" spans="1:5" ht="28.5">
      <c r="A50" s="9" t="s">
        <v>42</v>
      </c>
      <c r="B50" s="6" t="e">
        <f>#REF!+#REF!</f>
        <v>#REF!</v>
      </c>
      <c r="C50" s="24">
        <v>0</v>
      </c>
      <c r="D50" s="8"/>
      <c r="E50" s="7"/>
    </row>
    <row r="51" spans="1:5" ht="28.5">
      <c r="A51" s="9" t="s">
        <v>43</v>
      </c>
      <c r="B51" s="6" t="e">
        <f>SUM(#REF!)</f>
        <v>#REF!</v>
      </c>
      <c r="C51" s="24">
        <v>0</v>
      </c>
      <c r="D51" s="8"/>
      <c r="E51" s="7"/>
    </row>
    <row r="52" spans="1:5" ht="28.5">
      <c r="A52" s="9" t="s">
        <v>44</v>
      </c>
      <c r="B52" s="6" t="e">
        <f>#REF!</f>
        <v>#REF!</v>
      </c>
      <c r="C52" s="24">
        <v>0</v>
      </c>
      <c r="D52" s="8"/>
      <c r="E52" s="7"/>
    </row>
    <row r="53" spans="1:5" ht="28.5">
      <c r="A53" s="9" t="s">
        <v>45</v>
      </c>
      <c r="B53" s="6" t="e">
        <f>#REF!+#REF!</f>
        <v>#REF!</v>
      </c>
      <c r="C53" s="24">
        <v>0</v>
      </c>
      <c r="D53" s="8"/>
      <c r="E53" s="7"/>
    </row>
    <row r="54" spans="1:5" ht="28.5">
      <c r="A54" s="9" t="s">
        <v>46</v>
      </c>
      <c r="B54" s="6" t="e">
        <f>#REF!</f>
        <v>#REF!</v>
      </c>
      <c r="C54" s="24">
        <f>C55+C56</f>
        <v>3784.3199999999997</v>
      </c>
      <c r="D54" s="8"/>
      <c r="E54" s="7"/>
    </row>
    <row r="55" spans="1:5">
      <c r="A55" s="28" t="s">
        <v>82</v>
      </c>
      <c r="B55" s="28" t="s">
        <v>83</v>
      </c>
      <c r="C55" s="30">
        <v>1787.04</v>
      </c>
      <c r="D55" s="29" t="s">
        <v>5</v>
      </c>
      <c r="E55" s="29">
        <v>10512</v>
      </c>
    </row>
    <row r="56" spans="1:5">
      <c r="A56" s="28" t="s">
        <v>84</v>
      </c>
      <c r="B56" s="28" t="s">
        <v>85</v>
      </c>
      <c r="C56" s="30">
        <v>1997.28</v>
      </c>
      <c r="D56" s="29" t="s">
        <v>5</v>
      </c>
      <c r="E56" s="29">
        <v>10512</v>
      </c>
    </row>
    <row r="57" spans="1:5" ht="28.5">
      <c r="A57" s="9" t="s">
        <v>47</v>
      </c>
      <c r="B57" s="6" t="e">
        <f>B58+#REF!</f>
        <v>#VALUE!</v>
      </c>
      <c r="C57" s="24">
        <f>C58+C59</f>
        <v>10648.66</v>
      </c>
      <c r="D57" s="8"/>
      <c r="E57" s="7"/>
    </row>
    <row r="58" spans="1:5">
      <c r="A58" s="28" t="s">
        <v>96</v>
      </c>
      <c r="B58" s="28" t="s">
        <v>96</v>
      </c>
      <c r="C58" s="30">
        <v>5676.48</v>
      </c>
      <c r="D58" s="29" t="s">
        <v>5</v>
      </c>
      <c r="E58" s="29">
        <v>10512</v>
      </c>
    </row>
    <row r="59" spans="1:5">
      <c r="A59" s="28" t="s">
        <v>65</v>
      </c>
      <c r="B59" s="28" t="s">
        <v>65</v>
      </c>
      <c r="C59" s="30">
        <v>4972.18</v>
      </c>
      <c r="D59" s="29" t="s">
        <v>5</v>
      </c>
      <c r="E59" s="29">
        <v>10512</v>
      </c>
    </row>
    <row r="60" spans="1:5" ht="42.75">
      <c r="A60" s="9" t="s">
        <v>48</v>
      </c>
      <c r="B60" s="6" t="e">
        <f>#REF!</f>
        <v>#REF!</v>
      </c>
      <c r="C60" s="24">
        <v>0</v>
      </c>
      <c r="D60" s="8"/>
      <c r="E60" s="7"/>
    </row>
    <row r="61" spans="1:5" ht="57">
      <c r="A61" s="9" t="s">
        <v>49</v>
      </c>
      <c r="B61" s="6">
        <f>SUM(B62:B62)</f>
        <v>0</v>
      </c>
      <c r="C61" s="24">
        <f>C62+C63+C64</f>
        <v>59645.090000000004</v>
      </c>
      <c r="D61" s="8"/>
      <c r="E61" s="7"/>
    </row>
    <row r="62" spans="1:5">
      <c r="A62" s="28" t="s">
        <v>67</v>
      </c>
      <c r="B62" s="28" t="s">
        <v>68</v>
      </c>
      <c r="C62" s="30">
        <v>29643.84</v>
      </c>
      <c r="D62" s="29" t="s">
        <v>5</v>
      </c>
      <c r="E62" s="29">
        <v>10512</v>
      </c>
    </row>
    <row r="63" spans="1:5">
      <c r="A63" s="28" t="s">
        <v>66</v>
      </c>
      <c r="B63" s="28" t="s">
        <v>53</v>
      </c>
      <c r="C63" s="30">
        <v>29643.84</v>
      </c>
      <c r="D63" s="29" t="s">
        <v>5</v>
      </c>
      <c r="E63" s="29">
        <v>10512</v>
      </c>
    </row>
    <row r="64" spans="1:5">
      <c r="A64" s="28" t="s">
        <v>50</v>
      </c>
      <c r="B64" s="28" t="s">
        <v>51</v>
      </c>
      <c r="C64" s="30">
        <v>357.41</v>
      </c>
      <c r="D64" s="29" t="s">
        <v>5</v>
      </c>
      <c r="E64" s="29">
        <v>21024</v>
      </c>
    </row>
    <row r="65" spans="1:5">
      <c r="A65" s="9" t="s">
        <v>52</v>
      </c>
      <c r="B65" s="6" t="e">
        <f>#REF!</f>
        <v>#REF!</v>
      </c>
      <c r="C65" s="24">
        <f>C66</f>
        <v>2640</v>
      </c>
      <c r="D65" s="8"/>
      <c r="E65" s="7"/>
    </row>
    <row r="66" spans="1:5" ht="30">
      <c r="A66" s="45" t="s">
        <v>86</v>
      </c>
      <c r="B66" s="6"/>
      <c r="C66" s="47">
        <f>E66*5*12</f>
        <v>2640</v>
      </c>
      <c r="D66" s="46" t="s">
        <v>87</v>
      </c>
      <c r="E66" s="48">
        <v>44</v>
      </c>
    </row>
    <row r="67" spans="1:5">
      <c r="A67" s="5" t="s">
        <v>25</v>
      </c>
      <c r="B67" s="14" t="e">
        <f>B13+B16+B19+#REF!+B31+B50+B51+B52+B53+B54+B57+B60+B61+B65</f>
        <v>#REF!</v>
      </c>
      <c r="C67" s="24">
        <f>C13+C16+C19+C23+C30+C31+C50+C51+C52+C53+C54+C57+C60+C61+C65</f>
        <v>254211.99000000002</v>
      </c>
      <c r="D67" s="15"/>
      <c r="E67" s="7"/>
    </row>
    <row r="68" spans="1:5">
      <c r="A68" s="5" t="s">
        <v>26</v>
      </c>
      <c r="B68" s="16"/>
      <c r="C68" s="24">
        <f>C67*1.18</f>
        <v>299970.1482</v>
      </c>
      <c r="D68" s="8"/>
      <c r="E68" s="7"/>
    </row>
    <row r="69" spans="1:5">
      <c r="A69" s="5" t="s">
        <v>56</v>
      </c>
      <c r="B69" s="16"/>
      <c r="C69" s="24">
        <f>C4+C5+C8-C68</f>
        <v>316628.66180000006</v>
      </c>
      <c r="D69" s="8"/>
      <c r="E69" s="7"/>
    </row>
    <row r="70" spans="1:5" ht="28.5">
      <c r="A70" s="9" t="s">
        <v>57</v>
      </c>
      <c r="B70" s="16"/>
      <c r="C70" s="24">
        <f>C69+C7</f>
        <v>259623.17180000007</v>
      </c>
      <c r="D70" s="49"/>
      <c r="E70" s="42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2018-03-22T01:07:23Z</cp:lastPrinted>
  <dcterms:created xsi:type="dcterms:W3CDTF">2016-03-18T02:51:51Z</dcterms:created>
  <dcterms:modified xsi:type="dcterms:W3CDTF">2018-03-22T01:08:36Z</dcterms:modified>
</cp:coreProperties>
</file>