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Лист1!$A$1:$E$76</definedName>
  </definedNames>
  <calcPr calcId="124519"/>
</workbook>
</file>

<file path=xl/calcChain.xml><?xml version="1.0" encoding="utf-8"?>
<calcChain xmlns="http://schemas.openxmlformats.org/spreadsheetml/2006/main">
  <c r="C73" i="1"/>
  <c r="C74" s="1"/>
  <c r="C75" s="1"/>
  <c r="C76" s="1"/>
  <c r="C70"/>
  <c r="C72"/>
  <c r="C66"/>
  <c r="C64"/>
  <c r="C61"/>
  <c r="C55"/>
  <c r="C34"/>
  <c r="C29"/>
  <c r="C22"/>
  <c r="C18"/>
  <c r="C15"/>
  <c r="C12"/>
  <c r="C9"/>
  <c r="C10"/>
  <c r="C8"/>
  <c r="C7"/>
  <c r="C71"/>
  <c r="B71" l="1"/>
  <c r="B66"/>
  <c r="B64"/>
  <c r="B61"/>
  <c r="B60"/>
  <c r="B59"/>
  <c r="B58"/>
  <c r="B55"/>
  <c r="B54"/>
  <c r="B34"/>
  <c r="B18" l="1"/>
  <c r="B15"/>
  <c r="B12"/>
  <c r="B73" l="1"/>
</calcChain>
</file>

<file path=xl/sharedStrings.xml><?xml version="1.0" encoding="utf-8"?>
<sst xmlns="http://schemas.openxmlformats.org/spreadsheetml/2006/main" count="171" uniqueCount="109">
  <si>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</si>
  <si>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</si>
  <si>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</si>
  <si>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</si>
  <si>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</si>
  <si>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</si>
  <si>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</si>
  <si>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</si>
  <si>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</si>
  <si>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</si>
  <si>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</si>
  <si>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</si>
  <si>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</si>
  <si>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</si>
  <si>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</si>
  <si>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</si>
  <si>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</si>
  <si>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</si>
  <si>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</si>
  <si>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</si>
  <si>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</si>
  <si>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</si>
  <si>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</si>
  <si>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</si>
  <si>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</si>
  <si>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</si>
  <si>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</si>
  <si>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</si>
  <si>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</si>
  <si>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</si>
  <si>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</si>
  <si>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</si>
  <si>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</si>
  <si>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</si>
  <si>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</si>
  <si>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</si>
  <si>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</si>
  <si>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</si>
  <si>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</si>
  <si>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</si>
  <si>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</si>
  <si>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</si>
  <si>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</si>
  <si>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</si>
  <si>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Дебиторская задолженность на 31.12.2017 г.</t>
  </si>
  <si>
    <t>Подключение системы отопления</t>
  </si>
  <si>
    <t xml:space="preserve">Годовая фактическая стоимость работ (услуг)  </t>
  </si>
  <si>
    <t>Вывоз ТБО (спецавтохозяйство) 1,2 кв. 2017 г</t>
  </si>
  <si>
    <t>Вывоз крупногабаритного мусора   1,2кв 2017 г.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</si>
  <si>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</si>
  <si>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</si>
  <si>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</si>
  <si>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</si>
  <si>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</si>
  <si>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</si>
  <si>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</si>
  <si>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</si>
  <si>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</si>
  <si>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дом</t>
  </si>
  <si>
    <t>Содержание, экспл. и ремонт лифтового хоз-ва, 3,4 кв. 2017 г</t>
  </si>
  <si>
    <t>Содержание, экспл. и ремонт лифтового хоз-ва, 3,4</t>
  </si>
  <si>
    <t>Содержание, экспл. и ремонт лифтового хоз-ва,1,2 кв. 2017 г.</t>
  </si>
  <si>
    <t>Содержание, экспл. и ремонт лифтового хоз-ва,1,2 к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</si>
  <si>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</si>
  <si>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</si>
  <si>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Уборка придомовой территории 1,2 кв. 2017 г. коэф.</t>
  </si>
  <si>
    <t>Устранение свищей хомутами</t>
  </si>
  <si>
    <t>Перезапуск (удаление воздуха) стояков отопления</t>
  </si>
  <si>
    <t>1 раз</t>
  </si>
  <si>
    <t>Уборка придомовой территории 3,4 кв. 2017 г. коэф.</t>
  </si>
  <si>
    <t>навеска замка</t>
  </si>
  <si>
    <t>Закрытие и открытие стояков</t>
  </si>
  <si>
    <t>1 стояк</t>
  </si>
  <si>
    <t xml:space="preserve">Всего доходов на дому за 2017 г. </t>
  </si>
  <si>
    <t>Уборка придомовой территории 1,2 кв. 2017 г. коэф. 0,85; 0,9</t>
  </si>
  <si>
    <t>Уборка придомовой территории 3,4 кв. 2017 г. коэф. 0,85;0,9;</t>
  </si>
  <si>
    <t>Освещение подвала</t>
  </si>
  <si>
    <t>осмотр подвала</t>
  </si>
  <si>
    <t>раз</t>
  </si>
  <si>
    <t>покраска теплового узла</t>
  </si>
  <si>
    <t>смена труб из водогазопроводных труб Д89 с проведением сваро</t>
  </si>
  <si>
    <t>смена труб из водогазопроводных труб Д89 с проведе</t>
  </si>
  <si>
    <t>Адрес: ул. Забайкальского рабочего, д. 34</t>
  </si>
  <si>
    <t>Уборка МОП 1,2 кв. 2017 коэф. 0,85</t>
  </si>
  <si>
    <t>Уборка МОП 3,4 кв. 2017 г. коэф. 0,85</t>
  </si>
  <si>
    <t>Содержание ДРС 1,2 кв.2017 г. к=0,85</t>
  </si>
  <si>
    <t>Содержание ДРС 3,4 кв. 2017 г. коэф. 0,85</t>
  </si>
  <si>
    <t>Горячая вода (ОДН) 3,4 кв.6-16 эт. к=0,85</t>
  </si>
  <si>
    <t>Холодная вода (ОДН), 3,4кв. 2017 г.МКД от6 до 16 эт. к=0,85</t>
  </si>
  <si>
    <t>Холодная вода (ОДН), 3,4кв. 2017 г.МКД от6 до 16 э</t>
  </si>
  <si>
    <t>Ремонт чердачного люка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</si>
  <si>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</si>
  <si>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</si>
  <si>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навеска пружин на тамбурные двери</t>
  </si>
  <si>
    <t>1 шт</t>
  </si>
  <si>
    <t>Ремонт вентилей д.20-32</t>
  </si>
  <si>
    <t>Ремонт задвижек для всех диам. без снятия</t>
  </si>
  <si>
    <t>Смена труб ГВС д. 32 мм</t>
  </si>
  <si>
    <t>Смена труб ГВС д.32</t>
  </si>
  <si>
    <t>1м</t>
  </si>
  <si>
    <t>Смена труб канализации д. 100</t>
  </si>
  <si>
    <t>осмотр сантехоборудования</t>
  </si>
  <si>
    <t>ремонт водонагревателя</t>
  </si>
  <si>
    <t>ремонт доводчика</t>
  </si>
  <si>
    <t>сброс воздуха с системы отопления</t>
  </si>
  <si>
    <t>установка заглушки стояка ГВС</t>
  </si>
  <si>
    <t>квартира</t>
  </si>
  <si>
    <t>Старшие по дому</t>
  </si>
  <si>
    <t>15. Прочие расходы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</si>
</sst>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2" applyFont="1" applyFill="1" applyBorder="1" applyAlignment="1">
      <alignment horizontal="center"/>
    </xf>
    <xf numFmtId="43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5" fillId="0" borderId="2" xfId="0" applyFont="1" applyFill="1" applyBorder="1"/>
    <xf numFmtId="43" fontId="5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 wrapText="1"/>
    </xf>
    <xf numFmtId="0" fontId="0" fillId="0" borderId="0" xfId="0" applyFill="1"/>
    <xf numFmtId="43" fontId="8" fillId="0" borderId="2" xfId="2" applyFont="1" applyFill="1" applyBorder="1" applyAlignment="1">
      <alignment vertical="center" wrapText="1"/>
    </xf>
    <xf numFmtId="43" fontId="7" fillId="0" borderId="2" xfId="2" applyFont="1" applyFill="1" applyBorder="1" applyAlignment="1">
      <alignment vertical="center" wrapText="1"/>
    </xf>
    <xf numFmtId="43" fontId="3" fillId="0" borderId="2" xfId="2" applyFont="1" applyFill="1" applyBorder="1" applyAlignment="1">
      <alignment vertical="center" wrapText="1"/>
    </xf>
    <xf numFmtId="43" fontId="2" fillId="0" borderId="2" xfId="2" applyFont="1" applyFill="1" applyBorder="1" applyAlignment="1">
      <alignment vertical="center" wrapText="1"/>
    </xf>
    <xf numFmtId="43" fontId="3" fillId="0" borderId="2" xfId="2" applyFont="1" applyFill="1" applyBorder="1" applyAlignment="1"/>
    <xf numFmtId="43" fontId="2" fillId="0" borderId="2" xfId="2" applyFont="1" applyFill="1" applyBorder="1" applyAlignment="1"/>
    <xf numFmtId="43" fontId="3" fillId="0" borderId="2" xfId="2" applyFont="1" applyFill="1" applyBorder="1" applyAlignment="1">
      <alignment vertical="center"/>
    </xf>
    <xf numFmtId="43" fontId="2" fillId="0" borderId="2" xfId="2" applyFont="1" applyFill="1" applyBorder="1" applyAlignment="1">
      <alignment vertical="center"/>
    </xf>
    <xf numFmtId="43" fontId="10" fillId="0" borderId="2" xfId="2" applyFont="1" applyFill="1" applyBorder="1" applyAlignment="1">
      <alignment vertical="center"/>
    </xf>
    <xf numFmtId="43" fontId="5" fillId="0" borderId="2" xfId="2" applyFont="1" applyFill="1" applyBorder="1" applyAlignment="1">
      <alignment vertical="center"/>
    </xf>
    <xf numFmtId="43" fontId="2" fillId="0" borderId="0" xfId="2" applyFont="1" applyFill="1" applyBorder="1" applyAlignment="1"/>
    <xf numFmtId="43" fontId="3" fillId="0" borderId="0" xfId="2" applyFont="1" applyFill="1" applyBorder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43" fontId="2" fillId="0" borderId="0" xfId="2" applyFont="1" applyFill="1" applyAlignment="1">
      <alignment vertical="center" wrapText="1"/>
    </xf>
    <xf numFmtId="43" fontId="5" fillId="0" borderId="2" xfId="2" applyFont="1" applyFill="1" applyBorder="1" applyAlignment="1"/>
    <xf numFmtId="0" fontId="10" fillId="0" borderId="2" xfId="0" applyFont="1" applyFill="1" applyBorder="1"/>
    <xf numFmtId="0" fontId="0" fillId="0" borderId="0" xfId="0"/>
    <xf numFmtId="43" fontId="10" fillId="0" borderId="2" xfId="2" applyFont="1" applyFill="1" applyBorder="1" applyAlignment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487">
          <cell r="G1487">
            <v>27354.059999999998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topLeftCell="A67" workbookViewId="0">
      <selection activeCell="A71" sqref="A71"/>
    </sheetView>
  </sheetViews>
  <sheetFormatPr defaultRowHeight="15" outlineLevelRow="2"/>
  <cols>
    <col min="1" max="1" width="59.5703125" style="16" customWidth="1"/>
    <col min="2" max="2" width="15.5703125" style="17" hidden="1" customWidth="1"/>
    <col min="3" max="3" width="17.42578125" style="57" customWidth="1"/>
    <col min="4" max="4" width="9.28515625" style="18" customWidth="1"/>
    <col min="5" max="5" width="14.42578125" style="57" customWidth="1"/>
    <col min="6" max="6" width="17.28515625" style="1" customWidth="1"/>
    <col min="7" max="16384" width="9.140625" style="1"/>
  </cols>
  <sheetData>
    <row r="1" spans="1:7" ht="46.5" customHeight="1">
      <c r="A1" s="62" t="s">
        <v>10</v>
      </c>
      <c r="B1" s="62"/>
      <c r="C1" s="62"/>
      <c r="D1" s="62"/>
      <c r="E1" s="62"/>
    </row>
    <row r="2" spans="1:7" ht="17.25" customHeight="1">
      <c r="A2" s="2" t="s">
        <v>82</v>
      </c>
      <c r="B2" s="3" t="s">
        <v>8</v>
      </c>
      <c r="C2" s="64" t="s">
        <v>11</v>
      </c>
      <c r="D2" s="64"/>
      <c r="E2" s="64"/>
    </row>
    <row r="3" spans="1:7" ht="57">
      <c r="A3" s="4" t="s">
        <v>3</v>
      </c>
      <c r="B3" s="5" t="s">
        <v>0</v>
      </c>
      <c r="C3" s="43" t="s">
        <v>46</v>
      </c>
      <c r="D3" s="38" t="s">
        <v>1</v>
      </c>
      <c r="E3" s="43" t="s">
        <v>2</v>
      </c>
    </row>
    <row r="4" spans="1:7">
      <c r="A4" s="4" t="s">
        <v>12</v>
      </c>
      <c r="B4" s="5"/>
      <c r="C4" s="43">
        <v>-749290.77</v>
      </c>
      <c r="D4" s="38"/>
      <c r="E4" s="43"/>
    </row>
    <row r="5" spans="1:7" ht="18" customHeight="1">
      <c r="A5" s="4" t="s">
        <v>13</v>
      </c>
      <c r="B5" s="5"/>
      <c r="C5" s="43">
        <v>679619.14</v>
      </c>
      <c r="D5" s="38"/>
      <c r="E5" s="43"/>
    </row>
    <row r="6" spans="1:7" ht="16.5" customHeight="1">
      <c r="A6" s="4" t="s">
        <v>14</v>
      </c>
      <c r="B6" s="5"/>
      <c r="C6" s="43">
        <v>696203.11</v>
      </c>
      <c r="D6" s="38"/>
      <c r="E6" s="43"/>
    </row>
    <row r="7" spans="1:7">
      <c r="A7" s="4" t="s">
        <v>44</v>
      </c>
      <c r="B7" s="5"/>
      <c r="C7" s="43">
        <f>C6-C5</f>
        <v>16583.969999999972</v>
      </c>
      <c r="D7" s="38"/>
      <c r="E7" s="43"/>
    </row>
    <row r="8" spans="1:7">
      <c r="A8" s="4" t="s">
        <v>15</v>
      </c>
      <c r="B8" s="5"/>
      <c r="C8" s="43">
        <f>C9</f>
        <v>13572</v>
      </c>
      <c r="D8" s="38"/>
      <c r="E8" s="43"/>
    </row>
    <row r="9" spans="1:7">
      <c r="A9" s="4" t="s">
        <v>16</v>
      </c>
      <c r="B9" s="5"/>
      <c r="C9" s="43">
        <f>531*12+600*12</f>
        <v>13572</v>
      </c>
      <c r="D9" s="38"/>
      <c r="E9" s="43"/>
    </row>
    <row r="10" spans="1:7">
      <c r="A10" s="6" t="s">
        <v>73</v>
      </c>
      <c r="B10" s="7"/>
      <c r="C10" s="43">
        <f>C4+C5+C8</f>
        <v>-56099.630000000005</v>
      </c>
      <c r="D10" s="8"/>
      <c r="E10" s="44"/>
    </row>
    <row r="11" spans="1:7">
      <c r="A11" s="63" t="s">
        <v>17</v>
      </c>
      <c r="B11" s="63"/>
      <c r="C11" s="63"/>
      <c r="D11" s="63"/>
      <c r="E11" s="63"/>
    </row>
    <row r="12" spans="1:7" ht="28.5">
      <c r="A12" s="2" t="s">
        <v>28</v>
      </c>
      <c r="B12" s="3" t="e">
        <f>#REF!</f>
        <v>#REF!</v>
      </c>
      <c r="C12" s="45">
        <f>C13+C14</f>
        <v>107271.54000000001</v>
      </c>
      <c r="D12" s="41"/>
      <c r="E12" s="46"/>
      <c r="F12" s="9"/>
    </row>
    <row r="13" spans="1:7" s="11" customFormat="1" outlineLevel="2">
      <c r="A13" s="23" t="s">
        <v>22</v>
      </c>
      <c r="B13" s="23" t="s">
        <v>23</v>
      </c>
      <c r="C13" s="58">
        <v>51925.64</v>
      </c>
      <c r="D13" s="24" t="s">
        <v>4</v>
      </c>
      <c r="E13" s="58">
        <v>15546.6</v>
      </c>
      <c r="F13" s="10"/>
    </row>
    <row r="14" spans="1:7" s="11" customFormat="1" outlineLevel="2">
      <c r="A14" s="23" t="s">
        <v>24</v>
      </c>
      <c r="B14" s="23" t="s">
        <v>25</v>
      </c>
      <c r="C14" s="58">
        <v>55345.9</v>
      </c>
      <c r="D14" s="24" t="s">
        <v>4</v>
      </c>
      <c r="E14" s="58">
        <v>15546.6</v>
      </c>
      <c r="F14" s="10"/>
      <c r="G14" s="10"/>
    </row>
    <row r="15" spans="1:7" ht="28.5">
      <c r="A15" s="2" t="s">
        <v>29</v>
      </c>
      <c r="B15" s="3" t="e">
        <f>#REF!</f>
        <v>#REF!</v>
      </c>
      <c r="C15" s="45">
        <f>C16+C17</f>
        <v>40421.17</v>
      </c>
      <c r="D15" s="41"/>
      <c r="E15" s="46"/>
    </row>
    <row r="16" spans="1:7" s="11" customFormat="1" outlineLevel="2">
      <c r="A16" s="23" t="s">
        <v>83</v>
      </c>
      <c r="B16" s="23" t="s">
        <v>83</v>
      </c>
      <c r="C16" s="58">
        <v>20055.12</v>
      </c>
      <c r="D16" s="24" t="s">
        <v>4</v>
      </c>
      <c r="E16" s="58">
        <v>15546.6</v>
      </c>
    </row>
    <row r="17" spans="1:7" s="11" customFormat="1" outlineLevel="2">
      <c r="A17" s="23" t="s">
        <v>84</v>
      </c>
      <c r="B17" s="23" t="s">
        <v>84</v>
      </c>
      <c r="C17" s="58">
        <v>20366.05</v>
      </c>
      <c r="D17" s="24" t="s">
        <v>4</v>
      </c>
      <c r="E17" s="58">
        <v>15546.6</v>
      </c>
    </row>
    <row r="18" spans="1:7" ht="28.5">
      <c r="A18" s="2" t="s">
        <v>30</v>
      </c>
      <c r="B18" s="12" t="e">
        <f>#REF!+#REF!</f>
        <v>#REF!</v>
      </c>
      <c r="C18" s="45">
        <f>C19+C20+C21</f>
        <v>63000.020000000004</v>
      </c>
      <c r="D18" s="15"/>
      <c r="E18" s="46"/>
    </row>
    <row r="19" spans="1:7" s="11" customFormat="1" outlineLevel="2">
      <c r="A19" s="23" t="s">
        <v>47</v>
      </c>
      <c r="B19" s="23" t="s">
        <v>47</v>
      </c>
      <c r="C19" s="58">
        <v>26311.4</v>
      </c>
      <c r="D19" s="24" t="s">
        <v>26</v>
      </c>
      <c r="E19" s="58">
        <v>586</v>
      </c>
    </row>
    <row r="20" spans="1:7" s="11" customFormat="1" outlineLevel="2">
      <c r="A20" s="23" t="s">
        <v>48</v>
      </c>
      <c r="B20" s="23" t="s">
        <v>48</v>
      </c>
      <c r="C20" s="58">
        <v>4043.4</v>
      </c>
      <c r="D20" s="24" t="s">
        <v>26</v>
      </c>
      <c r="E20" s="58">
        <v>586</v>
      </c>
    </row>
    <row r="21" spans="1:7" s="11" customFormat="1" outlineLevel="2">
      <c r="A21" s="23" t="s">
        <v>27</v>
      </c>
      <c r="B21" s="23" t="s">
        <v>27</v>
      </c>
      <c r="C21" s="58">
        <v>32645.22</v>
      </c>
      <c r="D21" s="24" t="s">
        <v>26</v>
      </c>
      <c r="E21" s="58">
        <v>606</v>
      </c>
    </row>
    <row r="22" spans="1:7" ht="42.75">
      <c r="A22" s="2" t="s">
        <v>31</v>
      </c>
      <c r="B22" s="3"/>
      <c r="C22" s="45">
        <f>C23+C24+C25+C26+C27+C28</f>
        <v>52329.68</v>
      </c>
      <c r="D22" s="41"/>
      <c r="E22" s="46"/>
    </row>
    <row r="23" spans="1:7" s="11" customFormat="1" outlineLevel="2">
      <c r="A23" s="23" t="s">
        <v>87</v>
      </c>
      <c r="B23" s="23" t="s">
        <v>87</v>
      </c>
      <c r="C23" s="58">
        <v>2487.46</v>
      </c>
      <c r="D23" s="24" t="s">
        <v>4</v>
      </c>
      <c r="E23" s="58">
        <v>15546.6</v>
      </c>
    </row>
    <row r="24" spans="1:7" s="11" customFormat="1" outlineLevel="2">
      <c r="A24" s="23" t="s">
        <v>32</v>
      </c>
      <c r="B24" s="23" t="s">
        <v>33</v>
      </c>
      <c r="C24" s="58">
        <v>2159.6</v>
      </c>
      <c r="D24" s="24" t="s">
        <v>4</v>
      </c>
      <c r="E24" s="58">
        <v>43.939</v>
      </c>
    </row>
    <row r="25" spans="1:7" s="11" customFormat="1" outlineLevel="2">
      <c r="A25" s="23" t="s">
        <v>88</v>
      </c>
      <c r="B25" s="23" t="s">
        <v>89</v>
      </c>
      <c r="C25" s="58">
        <v>1243.73</v>
      </c>
      <c r="D25" s="24" t="s">
        <v>4</v>
      </c>
      <c r="E25" s="58">
        <v>15546.6</v>
      </c>
    </row>
    <row r="26" spans="1:7" s="11" customFormat="1" outlineLevel="2">
      <c r="A26" s="23" t="s">
        <v>18</v>
      </c>
      <c r="B26" s="23" t="s">
        <v>19</v>
      </c>
      <c r="C26" s="58">
        <v>2328.12</v>
      </c>
      <c r="D26" s="24" t="s">
        <v>4</v>
      </c>
      <c r="E26" s="58">
        <v>111.34</v>
      </c>
    </row>
    <row r="27" spans="1:7" s="11" customFormat="1" outlineLevel="2">
      <c r="A27" s="23" t="s">
        <v>34</v>
      </c>
      <c r="B27" s="23" t="s">
        <v>35</v>
      </c>
      <c r="C27" s="58">
        <v>20210.580000000002</v>
      </c>
      <c r="D27" s="24" t="s">
        <v>4</v>
      </c>
      <c r="E27" s="58">
        <v>15546.6</v>
      </c>
    </row>
    <row r="28" spans="1:7" s="11" customFormat="1" ht="15" customHeight="1" outlineLevel="2">
      <c r="A28" s="23" t="s">
        <v>20</v>
      </c>
      <c r="B28" s="23" t="s">
        <v>21</v>
      </c>
      <c r="C28" s="58">
        <v>23900.19</v>
      </c>
      <c r="D28" s="24" t="s">
        <v>4</v>
      </c>
      <c r="E28" s="58">
        <v>7155.7460000000001</v>
      </c>
    </row>
    <row r="29" spans="1:7" ht="42.75" outlineLevel="1">
      <c r="A29" s="2" t="s">
        <v>39</v>
      </c>
      <c r="B29" s="13"/>
      <c r="C29" s="47">
        <f>C30+C31+C32+C33</f>
        <v>46189.919999999998</v>
      </c>
      <c r="D29" s="14"/>
      <c r="E29" s="48"/>
      <c r="F29" s="9"/>
      <c r="G29" s="9"/>
    </row>
    <row r="30" spans="1:7" outlineLevel="1">
      <c r="A30" s="23" t="s">
        <v>90</v>
      </c>
      <c r="B30" s="23" t="s">
        <v>90</v>
      </c>
      <c r="C30" s="58">
        <v>1105.32</v>
      </c>
      <c r="D30" s="24" t="s">
        <v>5</v>
      </c>
      <c r="E30" s="58">
        <v>1</v>
      </c>
      <c r="F30" s="9"/>
      <c r="G30" s="9"/>
    </row>
    <row r="31" spans="1:7" outlineLevel="1">
      <c r="A31" s="23" t="s">
        <v>91</v>
      </c>
      <c r="B31" s="23" t="s">
        <v>92</v>
      </c>
      <c r="C31" s="58">
        <v>44341.8</v>
      </c>
      <c r="D31" s="24" t="s">
        <v>5</v>
      </c>
      <c r="E31" s="58">
        <v>20</v>
      </c>
      <c r="F31" s="9"/>
      <c r="G31" s="9"/>
    </row>
    <row r="32" spans="1:7" outlineLevel="1">
      <c r="A32" s="23" t="s">
        <v>70</v>
      </c>
      <c r="B32" s="23" t="s">
        <v>70</v>
      </c>
      <c r="C32" s="58">
        <v>607.30999999999995</v>
      </c>
      <c r="D32" s="24" t="s">
        <v>5</v>
      </c>
      <c r="E32" s="58">
        <v>1</v>
      </c>
      <c r="F32" s="9"/>
      <c r="G32" s="9"/>
    </row>
    <row r="33" spans="1:7" outlineLevel="1">
      <c r="A33" s="23" t="s">
        <v>93</v>
      </c>
      <c r="B33" s="23" t="s">
        <v>93</v>
      </c>
      <c r="C33" s="58">
        <v>135.49</v>
      </c>
      <c r="D33" s="24" t="s">
        <v>94</v>
      </c>
      <c r="E33" s="58">
        <v>1</v>
      </c>
      <c r="F33" s="9"/>
      <c r="G33" s="9"/>
    </row>
    <row r="34" spans="1:7" s="11" customFormat="1" ht="57" outlineLevel="2">
      <c r="A34" s="2" t="s">
        <v>40</v>
      </c>
      <c r="B34" s="25" t="e">
        <f>SUM(#REF!)</f>
        <v>#REF!</v>
      </c>
      <c r="C34" s="49">
        <f>C35+C36+C37+C38+C39+C40+C41+C42+C43+C44+C45+C46+C47+C48+C49+C50+C51+C52+C53</f>
        <v>42646.89</v>
      </c>
      <c r="D34" s="26"/>
      <c r="E34" s="50"/>
    </row>
    <row r="35" spans="1:7" s="11" customFormat="1" outlineLevel="2">
      <c r="A35" s="23" t="s">
        <v>63</v>
      </c>
      <c r="B35" s="23" t="s">
        <v>64</v>
      </c>
      <c r="C35" s="58">
        <v>762.44</v>
      </c>
      <c r="D35" s="24" t="s">
        <v>58</v>
      </c>
      <c r="E35" s="58">
        <v>2</v>
      </c>
    </row>
    <row r="36" spans="1:7" s="11" customFormat="1" outlineLevel="2">
      <c r="A36" s="23" t="s">
        <v>71</v>
      </c>
      <c r="B36" s="23" t="s">
        <v>71</v>
      </c>
      <c r="C36" s="58">
        <v>5665.52</v>
      </c>
      <c r="D36" s="24" t="s">
        <v>72</v>
      </c>
      <c r="E36" s="58">
        <v>7</v>
      </c>
    </row>
    <row r="37" spans="1:7" s="11" customFormat="1" outlineLevel="2">
      <c r="A37" s="23" t="s">
        <v>76</v>
      </c>
      <c r="B37" s="23" t="s">
        <v>76</v>
      </c>
      <c r="C37" s="58">
        <v>1110.49</v>
      </c>
      <c r="D37" s="24" t="s">
        <v>5</v>
      </c>
      <c r="E37" s="58">
        <v>1</v>
      </c>
    </row>
    <row r="38" spans="1:7" s="11" customFormat="1" outlineLevel="2">
      <c r="A38" s="23" t="s">
        <v>67</v>
      </c>
      <c r="B38" s="23" t="s">
        <v>67</v>
      </c>
      <c r="C38" s="58">
        <v>599.44000000000005</v>
      </c>
      <c r="D38" s="24" t="s">
        <v>68</v>
      </c>
      <c r="E38" s="58">
        <v>4</v>
      </c>
    </row>
    <row r="39" spans="1:7" s="11" customFormat="1" outlineLevel="2">
      <c r="A39" s="23" t="s">
        <v>45</v>
      </c>
      <c r="B39" s="23" t="s">
        <v>45</v>
      </c>
      <c r="C39" s="58">
        <v>289.19</v>
      </c>
      <c r="D39" s="24" t="s">
        <v>5</v>
      </c>
      <c r="E39" s="58">
        <v>1</v>
      </c>
    </row>
    <row r="40" spans="1:7" s="11" customFormat="1" outlineLevel="2">
      <c r="A40" s="23" t="s">
        <v>95</v>
      </c>
      <c r="B40" s="23" t="s">
        <v>95</v>
      </c>
      <c r="C40" s="58">
        <v>767.26</v>
      </c>
      <c r="D40" s="24" t="s">
        <v>5</v>
      </c>
      <c r="E40" s="58">
        <v>2</v>
      </c>
    </row>
    <row r="41" spans="1:7" s="11" customFormat="1" outlineLevel="2">
      <c r="A41" s="23" t="s">
        <v>96</v>
      </c>
      <c r="B41" s="23" t="s">
        <v>96</v>
      </c>
      <c r="C41" s="58">
        <v>2211.81</v>
      </c>
      <c r="D41" s="24" t="s">
        <v>5</v>
      </c>
      <c r="E41" s="58">
        <v>1.1000000000000001</v>
      </c>
    </row>
    <row r="42" spans="1:7" s="11" customFormat="1" outlineLevel="2">
      <c r="A42" s="23" t="s">
        <v>97</v>
      </c>
      <c r="B42" s="23" t="s">
        <v>97</v>
      </c>
      <c r="C42" s="58">
        <v>5418.96</v>
      </c>
      <c r="D42" s="24" t="s">
        <v>6</v>
      </c>
      <c r="E42" s="58">
        <v>6</v>
      </c>
    </row>
    <row r="43" spans="1:7" s="11" customFormat="1" outlineLevel="2">
      <c r="A43" s="23" t="s">
        <v>98</v>
      </c>
      <c r="B43" s="23" t="s">
        <v>98</v>
      </c>
      <c r="C43" s="58">
        <v>1277.83</v>
      </c>
      <c r="D43" s="24" t="s">
        <v>99</v>
      </c>
      <c r="E43" s="58">
        <v>1</v>
      </c>
    </row>
    <row r="44" spans="1:7" s="11" customFormat="1" outlineLevel="2">
      <c r="A44" s="23" t="s">
        <v>100</v>
      </c>
      <c r="B44" s="23" t="s">
        <v>100</v>
      </c>
      <c r="C44" s="58">
        <v>1096.6500000000001</v>
      </c>
      <c r="D44" s="24" t="s">
        <v>6</v>
      </c>
      <c r="E44" s="58">
        <v>1</v>
      </c>
    </row>
    <row r="45" spans="1:7" s="11" customFormat="1" outlineLevel="2">
      <c r="A45" s="23" t="s">
        <v>66</v>
      </c>
      <c r="B45" s="23" t="s">
        <v>66</v>
      </c>
      <c r="C45" s="58">
        <v>898</v>
      </c>
      <c r="D45" s="24" t="s">
        <v>5</v>
      </c>
      <c r="E45" s="58">
        <v>5</v>
      </c>
    </row>
    <row r="46" spans="1:7" s="11" customFormat="1" outlineLevel="2">
      <c r="A46" s="23" t="s">
        <v>77</v>
      </c>
      <c r="B46" s="23" t="s">
        <v>77</v>
      </c>
      <c r="C46" s="58">
        <v>540.28</v>
      </c>
      <c r="D46" s="24" t="s">
        <v>78</v>
      </c>
      <c r="E46" s="58">
        <v>2</v>
      </c>
    </row>
    <row r="47" spans="1:7" s="11" customFormat="1" outlineLevel="2">
      <c r="A47" s="23" t="s">
        <v>101</v>
      </c>
      <c r="B47" s="23" t="s">
        <v>101</v>
      </c>
      <c r="C47" s="58">
        <v>154.88</v>
      </c>
      <c r="D47" s="24" t="s">
        <v>5</v>
      </c>
      <c r="E47" s="58">
        <v>1</v>
      </c>
    </row>
    <row r="48" spans="1:7" s="11" customFormat="1" outlineLevel="2">
      <c r="A48" s="23" t="s">
        <v>79</v>
      </c>
      <c r="B48" s="23" t="s">
        <v>79</v>
      </c>
      <c r="C48" s="58">
        <v>1328.09</v>
      </c>
      <c r="D48" s="24" t="s">
        <v>5</v>
      </c>
      <c r="E48" s="58">
        <v>1</v>
      </c>
    </row>
    <row r="49" spans="1:5" s="11" customFormat="1" outlineLevel="2">
      <c r="A49" s="23" t="s">
        <v>102</v>
      </c>
      <c r="B49" s="23" t="s">
        <v>102</v>
      </c>
      <c r="C49" s="58">
        <v>5950.89</v>
      </c>
      <c r="D49" s="24" t="s">
        <v>5</v>
      </c>
      <c r="E49" s="58">
        <v>1</v>
      </c>
    </row>
    <row r="50" spans="1:5" s="11" customFormat="1" outlineLevel="2">
      <c r="A50" s="23" t="s">
        <v>103</v>
      </c>
      <c r="B50" s="23" t="s">
        <v>103</v>
      </c>
      <c r="C50" s="58">
        <v>447.87</v>
      </c>
      <c r="D50" s="24" t="s">
        <v>5</v>
      </c>
      <c r="E50" s="58">
        <v>1</v>
      </c>
    </row>
    <row r="51" spans="1:5" s="11" customFormat="1" outlineLevel="2">
      <c r="A51" s="23" t="s">
        <v>104</v>
      </c>
      <c r="B51" s="23" t="s">
        <v>104</v>
      </c>
      <c r="C51" s="58">
        <v>7458.36</v>
      </c>
      <c r="D51" s="24" t="s">
        <v>72</v>
      </c>
      <c r="E51" s="58">
        <v>12</v>
      </c>
    </row>
    <row r="52" spans="1:5" s="11" customFormat="1" outlineLevel="2">
      <c r="A52" s="23" t="s">
        <v>80</v>
      </c>
      <c r="B52" s="23" t="s">
        <v>81</v>
      </c>
      <c r="C52" s="58">
        <v>5843.32</v>
      </c>
      <c r="D52" s="24" t="s">
        <v>6</v>
      </c>
      <c r="E52" s="58">
        <v>4</v>
      </c>
    </row>
    <row r="53" spans="1:5" s="11" customFormat="1" outlineLevel="2">
      <c r="A53" s="23" t="s">
        <v>105</v>
      </c>
      <c r="B53" s="23" t="s">
        <v>105</v>
      </c>
      <c r="C53" s="58">
        <v>825.61</v>
      </c>
      <c r="D53" s="24" t="s">
        <v>106</v>
      </c>
      <c r="E53" s="58">
        <v>1</v>
      </c>
    </row>
    <row r="54" spans="1:5" s="11" customFormat="1" ht="28.5" outlineLevel="2">
      <c r="A54" s="2" t="s">
        <v>49</v>
      </c>
      <c r="B54" s="25" t="e">
        <f>#REF!+#REF!</f>
        <v>#REF!</v>
      </c>
      <c r="C54" s="49">
        <v>0</v>
      </c>
      <c r="D54" s="26"/>
      <c r="E54" s="50"/>
    </row>
    <row r="55" spans="1:5" s="11" customFormat="1" ht="28.5" outlineLevel="2">
      <c r="A55" s="2" t="s">
        <v>50</v>
      </c>
      <c r="B55" s="25">
        <f>SUM(B56:B57)</f>
        <v>0</v>
      </c>
      <c r="C55" s="49">
        <f>C56+C57</f>
        <v>87838.290000000008</v>
      </c>
      <c r="D55" s="26"/>
      <c r="E55" s="50"/>
    </row>
    <row r="56" spans="1:5" s="11" customFormat="1" outlineLevel="2">
      <c r="A56" s="23" t="s">
        <v>61</v>
      </c>
      <c r="B56" s="23" t="s">
        <v>62</v>
      </c>
      <c r="C56" s="58">
        <v>43530.48</v>
      </c>
      <c r="D56" s="24" t="s">
        <v>4</v>
      </c>
      <c r="E56" s="58">
        <v>15546.6</v>
      </c>
    </row>
    <row r="57" spans="1:5" s="11" customFormat="1" outlineLevel="2">
      <c r="A57" s="23" t="s">
        <v>59</v>
      </c>
      <c r="B57" s="23" t="s">
        <v>60</v>
      </c>
      <c r="C57" s="58">
        <v>44307.81</v>
      </c>
      <c r="D57" s="24" t="s">
        <v>4</v>
      </c>
      <c r="E57" s="58">
        <v>15546.6</v>
      </c>
    </row>
    <row r="58" spans="1:5" s="11" customFormat="1" ht="28.5" outlineLevel="2">
      <c r="A58" s="2" t="s">
        <v>51</v>
      </c>
      <c r="B58" s="25" t="e">
        <f>#REF!</f>
        <v>#REF!</v>
      </c>
      <c r="C58" s="49">
        <v>0</v>
      </c>
      <c r="D58" s="26"/>
      <c r="E58" s="50"/>
    </row>
    <row r="59" spans="1:5" s="11" customFormat="1" ht="28.5" outlineLevel="2">
      <c r="A59" s="2" t="s">
        <v>52</v>
      </c>
      <c r="B59" s="25" t="e">
        <f>#REF!+#REF!</f>
        <v>#REF!</v>
      </c>
      <c r="C59" s="49">
        <v>0</v>
      </c>
      <c r="D59" s="26"/>
      <c r="E59" s="50"/>
    </row>
    <row r="60" spans="1:5" s="11" customFormat="1" ht="28.5" outlineLevel="2">
      <c r="A60" s="2" t="s">
        <v>53</v>
      </c>
      <c r="B60" s="25" t="e">
        <f>#REF!</f>
        <v>#REF!</v>
      </c>
      <c r="C60" s="49">
        <v>0</v>
      </c>
      <c r="D60" s="26"/>
      <c r="E60" s="50"/>
    </row>
    <row r="61" spans="1:5" s="11" customFormat="1" ht="28.5" outlineLevel="2">
      <c r="A61" s="2" t="s">
        <v>41</v>
      </c>
      <c r="B61" s="25" t="e">
        <f>B63+#REF!</f>
        <v>#VALUE!</v>
      </c>
      <c r="C61" s="49">
        <f>C62+C63</f>
        <v>13214.61</v>
      </c>
      <c r="D61" s="26"/>
      <c r="E61" s="50"/>
    </row>
    <row r="62" spans="1:5" s="11" customFormat="1" outlineLevel="2">
      <c r="A62" s="23" t="s">
        <v>85</v>
      </c>
      <c r="B62" s="23" t="s">
        <v>85</v>
      </c>
      <c r="C62" s="58">
        <v>6218.64</v>
      </c>
      <c r="D62" s="24" t="s">
        <v>4</v>
      </c>
      <c r="E62" s="58">
        <v>15546.6</v>
      </c>
    </row>
    <row r="63" spans="1:5" s="11" customFormat="1" outlineLevel="2">
      <c r="A63" s="23" t="s">
        <v>86</v>
      </c>
      <c r="B63" s="23" t="s">
        <v>86</v>
      </c>
      <c r="C63" s="58">
        <v>6995.97</v>
      </c>
      <c r="D63" s="24" t="s">
        <v>4</v>
      </c>
      <c r="E63" s="58">
        <v>15546.6</v>
      </c>
    </row>
    <row r="64" spans="1:5" s="11" customFormat="1" ht="42.75" outlineLevel="2">
      <c r="A64" s="2" t="s">
        <v>42</v>
      </c>
      <c r="B64" s="25" t="e">
        <f>#REF!</f>
        <v>#REF!</v>
      </c>
      <c r="C64" s="49">
        <f>C65</f>
        <v>253.44</v>
      </c>
      <c r="D64" s="26"/>
      <c r="E64" s="50"/>
    </row>
    <row r="65" spans="1:5" s="42" customFormat="1" outlineLevel="2">
      <c r="A65" s="23" t="s">
        <v>36</v>
      </c>
      <c r="B65" s="23" t="s">
        <v>36</v>
      </c>
      <c r="C65" s="58">
        <v>253.44</v>
      </c>
      <c r="D65" s="24" t="s">
        <v>4</v>
      </c>
      <c r="E65" s="58">
        <v>176</v>
      </c>
    </row>
    <row r="66" spans="1:5" s="11" customFormat="1" ht="57" outlineLevel="2">
      <c r="A66" s="2" t="s">
        <v>43</v>
      </c>
      <c r="B66" s="25" t="e">
        <f>SUM(#REF!)</f>
        <v>#REF!</v>
      </c>
      <c r="C66" s="49">
        <f>C67+C68+C69</f>
        <v>61315.78</v>
      </c>
      <c r="D66" s="26"/>
      <c r="E66" s="50"/>
    </row>
    <row r="67" spans="1:5">
      <c r="A67" s="23" t="s">
        <v>37</v>
      </c>
      <c r="B67" s="23" t="s">
        <v>38</v>
      </c>
      <c r="C67" s="58">
        <v>528.58000000000004</v>
      </c>
      <c r="D67" s="24" t="s">
        <v>4</v>
      </c>
      <c r="E67" s="58">
        <v>31093.200000000001</v>
      </c>
    </row>
    <row r="68" spans="1:5" s="11" customFormat="1" outlineLevel="2">
      <c r="A68" s="23" t="s">
        <v>74</v>
      </c>
      <c r="B68" s="23" t="s">
        <v>65</v>
      </c>
      <c r="C68" s="58">
        <v>29694</v>
      </c>
      <c r="D68" s="24" t="s">
        <v>4</v>
      </c>
      <c r="E68" s="58">
        <v>15546.6</v>
      </c>
    </row>
    <row r="69" spans="1:5" s="11" customFormat="1" outlineLevel="2">
      <c r="A69" s="23" t="s">
        <v>75</v>
      </c>
      <c r="B69" s="23" t="s">
        <v>69</v>
      </c>
      <c r="C69" s="58">
        <v>31093.200000000001</v>
      </c>
      <c r="D69" s="24" t="s">
        <v>4</v>
      </c>
      <c r="E69" s="58">
        <v>15546.6</v>
      </c>
    </row>
    <row r="70" spans="1:5" s="11" customFormat="1" outlineLevel="2">
      <c r="A70" s="59" t="s">
        <v>108</v>
      </c>
      <c r="B70" s="23"/>
      <c r="C70" s="61">
        <f>C71+C72</f>
        <v>29874.059999999998</v>
      </c>
      <c r="D70" s="24"/>
      <c r="E70" s="58"/>
    </row>
    <row r="71" spans="1:5" s="11" customFormat="1" ht="43.5" customHeight="1" outlineLevel="2">
      <c r="A71" s="39" t="s">
        <v>9</v>
      </c>
      <c r="B71" s="40">
        <f>C71/1.18</f>
        <v>2135.593220338983</v>
      </c>
      <c r="C71" s="51">
        <f>E71*5*12</f>
        <v>2520</v>
      </c>
      <c r="D71" s="15" t="s">
        <v>7</v>
      </c>
      <c r="E71" s="52">
        <v>42</v>
      </c>
    </row>
    <row r="72" spans="1:5" s="11" customFormat="1" outlineLevel="2">
      <c r="A72" s="60" t="s">
        <v>107</v>
      </c>
      <c r="B72" s="40"/>
      <c r="C72" s="52">
        <f>[1]Лист2!$G$1487</f>
        <v>27354.059999999998</v>
      </c>
      <c r="D72" s="15"/>
      <c r="E72" s="52"/>
    </row>
    <row r="73" spans="1:5" s="11" customFormat="1" outlineLevel="2">
      <c r="A73" s="27" t="s">
        <v>54</v>
      </c>
      <c r="B73" s="28" t="e">
        <f>B12+B15+B18+#REF!+B34+B54+B55+B58+B59+B60+B61+B64+B66+#REF!</f>
        <v>#REF!</v>
      </c>
      <c r="C73" s="49">
        <f>C12++C15+C18+C22+C29+C34+C54+C55+C59+C60+C61+C64+C66+C70</f>
        <v>544355.39999999991</v>
      </c>
      <c r="D73" s="26"/>
      <c r="E73" s="50"/>
    </row>
    <row r="74" spans="1:5" s="11" customFormat="1" outlineLevel="2">
      <c r="A74" s="27" t="s">
        <v>55</v>
      </c>
      <c r="B74" s="29"/>
      <c r="C74" s="49">
        <f>C73*1.18</f>
        <v>642339.37199999986</v>
      </c>
      <c r="D74" s="26"/>
      <c r="E74" s="50"/>
    </row>
    <row r="75" spans="1:5" s="11" customFormat="1" outlineLevel="2">
      <c r="A75" s="27" t="s">
        <v>56</v>
      </c>
      <c r="B75" s="29"/>
      <c r="C75" s="49">
        <f>C4+C5+C8-C74</f>
        <v>-698439.00199999986</v>
      </c>
      <c r="D75" s="26"/>
      <c r="E75" s="50"/>
    </row>
    <row r="76" spans="1:5" s="11" customFormat="1" ht="28.5" outlineLevel="2">
      <c r="A76" s="2" t="s">
        <v>57</v>
      </c>
      <c r="B76" s="25"/>
      <c r="C76" s="49">
        <f>C75+C7</f>
        <v>-681855.03199999989</v>
      </c>
      <c r="D76" s="26"/>
      <c r="E76" s="50"/>
    </row>
    <row r="77" spans="1:5" s="11" customFormat="1" outlineLevel="2">
      <c r="A77" s="30"/>
      <c r="B77" s="31"/>
      <c r="C77" s="53"/>
      <c r="D77" s="32"/>
      <c r="E77" s="53"/>
    </row>
    <row r="78" spans="1:5" s="11" customFormat="1" outlineLevel="2">
      <c r="A78" s="30"/>
      <c r="B78" s="31"/>
      <c r="C78" s="53"/>
      <c r="D78" s="32"/>
      <c r="E78" s="53"/>
    </row>
    <row r="79" spans="1:5">
      <c r="A79" s="19"/>
      <c r="B79" s="20"/>
      <c r="C79" s="54"/>
      <c r="D79" s="22"/>
      <c r="E79" s="55"/>
    </row>
    <row r="80" spans="1:5">
      <c r="A80" s="33"/>
      <c r="B80" s="34"/>
      <c r="C80" s="56"/>
      <c r="D80" s="35"/>
      <c r="E80" s="56"/>
    </row>
    <row r="81" spans="1:6" s="11" customFormat="1" outlineLevel="2">
      <c r="A81" s="30"/>
      <c r="B81" s="31"/>
      <c r="C81" s="53"/>
      <c r="D81" s="32"/>
      <c r="E81" s="53"/>
    </row>
    <row r="82" spans="1:6">
      <c r="A82" s="19"/>
      <c r="B82" s="36"/>
      <c r="C82" s="54"/>
      <c r="D82" s="22"/>
      <c r="E82" s="55"/>
      <c r="F82" s="9"/>
    </row>
    <row r="83" spans="1:6" ht="16.5" customHeight="1">
      <c r="A83" s="19"/>
      <c r="B83" s="37"/>
      <c r="C83" s="54"/>
      <c r="D83" s="22"/>
      <c r="E83" s="55"/>
    </row>
    <row r="84" spans="1:6">
      <c r="A84" s="19"/>
      <c r="B84" s="37"/>
      <c r="C84" s="54"/>
      <c r="D84" s="22"/>
      <c r="E84" s="55"/>
    </row>
    <row r="85" spans="1:6">
      <c r="A85" s="19"/>
      <c r="B85" s="37"/>
      <c r="C85" s="54"/>
      <c r="D85" s="21"/>
      <c r="E85" s="55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6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2018-03-22T00:44:20Z</cp:lastPrinted>
  <dcterms:created xsi:type="dcterms:W3CDTF">2016-03-18T02:51:51Z</dcterms:created>
  <dcterms:modified xsi:type="dcterms:W3CDTF">2018-03-22T07:32:00Z</dcterms:modified>
</cp:coreProperties>
</file>