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</sheets>
  <externalReferences>
    <externalReference r:id="rId2"/>
  </externalReferences>
  <definedNames>
    <definedName name="_xlnm.Print_Area" localSheetId="0">Лист1!$A$1:$F$41</definedName>
  </definedNames>
  <calcPr calcId="124519"/>
</workbook>
</file>

<file path=xl/calcChain.xml><?xml version="1.0" encoding="utf-8"?>
<calcChain xmlns="http://schemas.openxmlformats.org/spreadsheetml/2006/main">
  <c r="C38" i="1"/>
  <c r="C37"/>
  <c r="C35" s="1"/>
  <c r="C7"/>
  <c r="C22"/>
  <c r="C15"/>
  <c r="C4"/>
  <c r="C33"/>
  <c r="C36"/>
  <c r="C8"/>
  <c r="C10" s="1"/>
  <c r="C29"/>
  <c r="C16"/>
  <c r="C12"/>
  <c r="B22" l="1"/>
  <c r="B33" l="1"/>
  <c r="B32"/>
  <c r="B29"/>
  <c r="B28"/>
  <c r="B27"/>
  <c r="B26"/>
  <c r="B25"/>
  <c r="B24"/>
  <c r="B16"/>
  <c r="B15"/>
  <c r="B12"/>
  <c r="B36" l="1"/>
  <c r="B38" s="1"/>
  <c r="C39" l="1"/>
  <c r="C40" s="1"/>
  <c r="C41" s="1"/>
</calcChain>
</file>

<file path=xl/sharedStrings.xml><?xml version="1.0" encoding="utf-8"?>
<sst xmlns="http://schemas.openxmlformats.org/spreadsheetml/2006/main" count="67" uniqueCount="55">
  <si>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</si>
  <si>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</si>
  <si>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</si>
  <si>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</si>
  <si>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</si>
  <si>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</si>
  <si>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</si>
  <si>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</si>
  <si>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</si>
  <si>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</si>
  <si>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</si>
  <si>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</si>
  <si>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</si>
  <si>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</si>
  <si>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</si>
  <si>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</si>
  <si>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</si>
  <si>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</si>
  <si>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</si>
  <si>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</si>
  <si>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</si>
  <si>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</si>
  <si>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</si>
  <si>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</si>
  <si>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</si>
  <si>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</si>
  <si>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</si>
  <si>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</si>
  <si>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</si>
  <si>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</si>
  <si>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</si>
  <si>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</si>
  <si>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</si>
  <si>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</si>
  <si>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</si>
  <si>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</si>
  <si>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</si>
  <si>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</si>
  <si>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</si>
  <si>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</si>
  <si>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Вывоз ТБО (спецавтохозяйство) 1,2 кв. 2017 г</t>
  </si>
  <si>
    <t>Вывоз крупногабаритного мусора   1,2кв 2017 г.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</si>
  <si>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</si>
  <si>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</si>
  <si>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</si>
  <si>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</si>
  <si>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Орг-ция мест накоп. ртутьсодержащих ламп1-4 кв. 2017 г. к=0,</t>
  </si>
  <si>
    <t>Орг-ция мест накоп. ртутьсодержащих ламп1-4 кв. 20</t>
  </si>
  <si>
    <t>Адрес: мкр. Осетровка, д. 7</t>
  </si>
  <si>
    <t>Содержание ДРС 1,2 кв. 2017г. к=0,8</t>
  </si>
  <si>
    <t>Содержание ДРС 3,4 кв. 2017 г. коэф. 0,8</t>
  </si>
  <si>
    <t>осмотр подвала</t>
  </si>
  <si>
    <t>раз</t>
  </si>
  <si>
    <t>Старшие по дому</t>
  </si>
  <si>
    <t>15. Прочие расходы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</si>
</sst>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9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/>
    <xf numFmtId="43" fontId="9" fillId="0" borderId="2" xfId="1" applyFont="1" applyFill="1" applyBorder="1" applyAlignment="1">
      <alignment horizont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089">
          <cell r="G2089">
            <v>16980.240000000002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25" workbookViewId="0">
      <selection activeCell="C35" sqref="C35"/>
    </sheetView>
  </sheetViews>
  <sheetFormatPr defaultRowHeight="15" outlineLevelRow="1"/>
  <cols>
    <col min="1" max="1" width="59.5703125" style="12" customWidth="1"/>
    <col min="2" max="2" width="15.5703125" style="3" hidden="1" customWidth="1"/>
    <col min="3" max="3" width="17.28515625" style="27" customWidth="1"/>
    <col min="4" max="4" width="12.140625" style="27" customWidth="1"/>
    <col min="5" max="5" width="26.85546875" style="27" customWidth="1"/>
    <col min="6" max="6" width="0" style="1" hidden="1" customWidth="1"/>
    <col min="7" max="16384" width="9.140625" style="1"/>
  </cols>
  <sheetData>
    <row r="1" spans="1:5" ht="66.75" customHeight="1">
      <c r="A1" s="29" t="s">
        <v>0</v>
      </c>
      <c r="B1" s="29"/>
      <c r="C1" s="29"/>
      <c r="D1" s="29"/>
      <c r="E1" s="29"/>
    </row>
    <row r="2" spans="1:5">
      <c r="A2" s="6" t="s">
        <v>48</v>
      </c>
      <c r="B2" s="7" t="s">
        <v>1</v>
      </c>
      <c r="C2" s="31" t="s">
        <v>2</v>
      </c>
      <c r="D2" s="31"/>
      <c r="E2" s="31"/>
    </row>
    <row r="3" spans="1:5" ht="57">
      <c r="A3" s="4" t="s">
        <v>3</v>
      </c>
      <c r="B3" s="5" t="s">
        <v>4</v>
      </c>
      <c r="C3" s="16" t="s">
        <v>42</v>
      </c>
      <c r="D3" s="17" t="s">
        <v>5</v>
      </c>
      <c r="E3" s="18" t="s">
        <v>6</v>
      </c>
    </row>
    <row r="4" spans="1:5">
      <c r="A4" s="4" t="s">
        <v>7</v>
      </c>
      <c r="B4" s="5"/>
      <c r="C4" s="16">
        <f>70297.67+8458.16</f>
        <v>78755.83</v>
      </c>
      <c r="D4" s="17"/>
      <c r="E4" s="18"/>
    </row>
    <row r="5" spans="1:5">
      <c r="A5" s="4" t="s">
        <v>8</v>
      </c>
      <c r="B5" s="5"/>
      <c r="C5" s="16">
        <v>130258.22</v>
      </c>
      <c r="D5" s="17"/>
      <c r="E5" s="18"/>
    </row>
    <row r="6" spans="1:5">
      <c r="A6" s="4" t="s">
        <v>9</v>
      </c>
      <c r="B6" s="5"/>
      <c r="C6" s="16">
        <v>243023.9</v>
      </c>
      <c r="D6" s="17"/>
      <c r="E6" s="18"/>
    </row>
    <row r="7" spans="1:5">
      <c r="A7" s="4" t="s">
        <v>44</v>
      </c>
      <c r="B7" s="5"/>
      <c r="C7" s="16">
        <f>C6-C5</f>
        <v>112765.68</v>
      </c>
      <c r="D7" s="17"/>
      <c r="E7" s="18"/>
    </row>
    <row r="8" spans="1:5">
      <c r="A8" s="4" t="s">
        <v>10</v>
      </c>
      <c r="B8" s="5"/>
      <c r="C8" s="16">
        <f>C9</f>
        <v>0</v>
      </c>
      <c r="D8" s="17"/>
      <c r="E8" s="18"/>
    </row>
    <row r="9" spans="1:5">
      <c r="A9" s="4" t="s">
        <v>11</v>
      </c>
      <c r="B9" s="5"/>
      <c r="C9" s="16">
        <v>0</v>
      </c>
      <c r="D9" s="17"/>
      <c r="E9" s="18"/>
    </row>
    <row r="10" spans="1:5">
      <c r="A10" s="6" t="s">
        <v>12</v>
      </c>
      <c r="B10" s="7"/>
      <c r="C10" s="19">
        <f>C5+C8</f>
        <v>130258.22</v>
      </c>
      <c r="D10" s="20"/>
      <c r="E10" s="20"/>
    </row>
    <row r="11" spans="1:5">
      <c r="A11" s="30" t="s">
        <v>13</v>
      </c>
      <c r="B11" s="30"/>
      <c r="C11" s="30"/>
      <c r="D11" s="30"/>
      <c r="E11" s="30"/>
    </row>
    <row r="12" spans="1:5" ht="28.5">
      <c r="A12" s="8" t="s">
        <v>24</v>
      </c>
      <c r="B12" s="7" t="str">
        <f>B13</f>
        <v>Управление жил. фондом 1,2 кв. 2017 г. коэф. 06;08</v>
      </c>
      <c r="C12" s="19">
        <f>C13+C14</f>
        <v>36092.520000000004</v>
      </c>
      <c r="D12" s="20"/>
      <c r="E12" s="20"/>
    </row>
    <row r="13" spans="1:5" ht="13.5" customHeight="1">
      <c r="A13" s="15" t="s">
        <v>20</v>
      </c>
      <c r="B13" s="15" t="s">
        <v>21</v>
      </c>
      <c r="C13" s="21">
        <v>17470.87</v>
      </c>
      <c r="D13" s="21" t="s">
        <v>14</v>
      </c>
      <c r="E13" s="21">
        <v>5230.8</v>
      </c>
    </row>
    <row r="14" spans="1:5">
      <c r="A14" s="15" t="s">
        <v>22</v>
      </c>
      <c r="B14" s="15" t="s">
        <v>23</v>
      </c>
      <c r="C14" s="21">
        <v>18621.650000000001</v>
      </c>
      <c r="D14" s="21" t="s">
        <v>14</v>
      </c>
      <c r="E14" s="21">
        <v>5230.8</v>
      </c>
    </row>
    <row r="15" spans="1:5" ht="28.5">
      <c r="A15" s="8" t="s">
        <v>25</v>
      </c>
      <c r="B15" s="7" t="e">
        <f>#REF!</f>
        <v>#REF!</v>
      </c>
      <c r="C15" s="19">
        <f>0</f>
        <v>0</v>
      </c>
      <c r="D15" s="20"/>
      <c r="E15" s="20"/>
    </row>
    <row r="16" spans="1:5" ht="28.5">
      <c r="A16" s="8" t="s">
        <v>26</v>
      </c>
      <c r="B16" s="9" t="e">
        <f>B17+#REF!</f>
        <v>#VALUE!</v>
      </c>
      <c r="C16" s="19">
        <f>C17+C18+C19</f>
        <v>25980.28</v>
      </c>
      <c r="D16" s="22"/>
      <c r="E16" s="23"/>
    </row>
    <row r="17" spans="1:6" ht="14.25" customHeight="1">
      <c r="A17" s="15" t="s">
        <v>40</v>
      </c>
      <c r="B17" s="15" t="s">
        <v>40</v>
      </c>
      <c r="C17" s="21">
        <v>10192.299999999999</v>
      </c>
      <c r="D17" s="21" t="s">
        <v>28</v>
      </c>
      <c r="E17" s="21">
        <v>227</v>
      </c>
    </row>
    <row r="18" spans="1:6">
      <c r="A18" s="15" t="s">
        <v>41</v>
      </c>
      <c r="B18" s="15" t="s">
        <v>41</v>
      </c>
      <c r="C18" s="21">
        <v>1566.3</v>
      </c>
      <c r="D18" s="21" t="s">
        <v>28</v>
      </c>
      <c r="E18" s="21">
        <v>227</v>
      </c>
    </row>
    <row r="19" spans="1:6" ht="15.75" customHeight="1">
      <c r="A19" s="15" t="s">
        <v>27</v>
      </c>
      <c r="B19" s="15" t="s">
        <v>27</v>
      </c>
      <c r="C19" s="21">
        <v>14221.68</v>
      </c>
      <c r="D19" s="21" t="s">
        <v>28</v>
      </c>
      <c r="E19" s="21">
        <v>264</v>
      </c>
    </row>
    <row r="20" spans="1:6" ht="42.75">
      <c r="A20" s="8" t="s">
        <v>29</v>
      </c>
      <c r="B20" s="7"/>
      <c r="C20" s="19">
        <v>0</v>
      </c>
      <c r="D20" s="20"/>
      <c r="E20" s="20"/>
    </row>
    <row r="21" spans="1:6" ht="42.75" outlineLevel="1">
      <c r="A21" s="8" t="s">
        <v>30</v>
      </c>
      <c r="B21" s="13"/>
      <c r="C21" s="24">
        <v>0</v>
      </c>
      <c r="D21" s="25"/>
      <c r="E21" s="21"/>
    </row>
    <row r="22" spans="1:6" ht="57">
      <c r="A22" s="8" t="s">
        <v>31</v>
      </c>
      <c r="B22" s="7" t="e">
        <f>SUM(#REF!)</f>
        <v>#REF!</v>
      </c>
      <c r="C22" s="19">
        <f>C23</f>
        <v>540.28</v>
      </c>
      <c r="D22" s="20"/>
      <c r="E22" s="25"/>
      <c r="F22" s="2" t="s">
        <v>15</v>
      </c>
    </row>
    <row r="23" spans="1:6">
      <c r="A23" s="15" t="s">
        <v>51</v>
      </c>
      <c r="B23" s="15" t="s">
        <v>51</v>
      </c>
      <c r="C23" s="21">
        <v>540.28</v>
      </c>
      <c r="D23" s="21" t="s">
        <v>52</v>
      </c>
      <c r="E23" s="21">
        <v>2</v>
      </c>
      <c r="F23" s="2"/>
    </row>
    <row r="24" spans="1:6" ht="28.5">
      <c r="A24" s="8" t="s">
        <v>32</v>
      </c>
      <c r="B24" s="7" t="e">
        <f>#REF!+#REF!</f>
        <v>#REF!</v>
      </c>
      <c r="C24" s="19">
        <v>0</v>
      </c>
      <c r="D24" s="20"/>
      <c r="E24" s="21"/>
    </row>
    <row r="25" spans="1:6" ht="28.5">
      <c r="A25" s="8" t="s">
        <v>33</v>
      </c>
      <c r="B25" s="7" t="e">
        <f>SUM(#REF!)</f>
        <v>#REF!</v>
      </c>
      <c r="C25" s="19">
        <v>0</v>
      </c>
      <c r="D25" s="20"/>
      <c r="E25" s="20"/>
    </row>
    <row r="26" spans="1:6" ht="28.5">
      <c r="A26" s="8" t="s">
        <v>34</v>
      </c>
      <c r="B26" s="7" t="e">
        <f>#REF!</f>
        <v>#REF!</v>
      </c>
      <c r="C26" s="19">
        <v>0</v>
      </c>
      <c r="D26" s="20"/>
      <c r="E26" s="20"/>
    </row>
    <row r="27" spans="1:6" ht="28.5">
      <c r="A27" s="8" t="s">
        <v>35</v>
      </c>
      <c r="B27" s="7" t="e">
        <f>#REF!+#REF!</f>
        <v>#REF!</v>
      </c>
      <c r="C27" s="19"/>
      <c r="D27" s="20"/>
      <c r="E27" s="20"/>
    </row>
    <row r="28" spans="1:6" ht="28.5">
      <c r="A28" s="8" t="s">
        <v>36</v>
      </c>
      <c r="B28" s="7" t="e">
        <f>#REF!</f>
        <v>#REF!</v>
      </c>
      <c r="C28" s="19">
        <v>0</v>
      </c>
      <c r="D28" s="20"/>
      <c r="E28" s="22"/>
    </row>
    <row r="29" spans="1:6" ht="28.5">
      <c r="A29" s="8" t="s">
        <v>37</v>
      </c>
      <c r="B29" s="7" t="e">
        <f>B31+#REF!</f>
        <v>#VALUE!</v>
      </c>
      <c r="C29" s="19">
        <f>C30+C31</f>
        <v>5298.8</v>
      </c>
      <c r="D29" s="20"/>
      <c r="E29" s="20"/>
    </row>
    <row r="30" spans="1:6">
      <c r="A30" s="15" t="s">
        <v>49</v>
      </c>
      <c r="B30" s="15" t="s">
        <v>49</v>
      </c>
      <c r="C30" s="21">
        <v>2824.63</v>
      </c>
      <c r="D30" s="21" t="s">
        <v>14</v>
      </c>
      <c r="E30" s="21">
        <v>5230.8</v>
      </c>
      <c r="F30" s="14"/>
    </row>
    <row r="31" spans="1:6">
      <c r="A31" s="15" t="s">
        <v>50</v>
      </c>
      <c r="B31" s="15" t="s">
        <v>50</v>
      </c>
      <c r="C31" s="21">
        <v>2474.17</v>
      </c>
      <c r="D31" s="21" t="s">
        <v>14</v>
      </c>
      <c r="E31" s="21">
        <v>5230.8</v>
      </c>
      <c r="F31" s="14"/>
    </row>
    <row r="32" spans="1:6" ht="42.75">
      <c r="A32" s="8" t="s">
        <v>38</v>
      </c>
      <c r="B32" s="7" t="e">
        <f>#REF!</f>
        <v>#REF!</v>
      </c>
      <c r="C32" s="19">
        <v>0</v>
      </c>
      <c r="D32" s="20"/>
      <c r="E32" s="21"/>
    </row>
    <row r="33" spans="1:5" ht="57">
      <c r="A33" s="8" t="s">
        <v>39</v>
      </c>
      <c r="B33" s="7" t="e">
        <f>SUM(#REF!)</f>
        <v>#REF!</v>
      </c>
      <c r="C33" s="19">
        <f>C34</f>
        <v>177.85</v>
      </c>
      <c r="D33" s="20"/>
      <c r="E33" s="21"/>
    </row>
    <row r="34" spans="1:5">
      <c r="A34" s="15" t="s">
        <v>46</v>
      </c>
      <c r="B34" s="15" t="s">
        <v>47</v>
      </c>
      <c r="C34" s="21">
        <v>177.85</v>
      </c>
      <c r="D34" s="21" t="s">
        <v>14</v>
      </c>
      <c r="E34" s="21">
        <v>10461.6</v>
      </c>
    </row>
    <row r="35" spans="1:5">
      <c r="A35" s="32" t="s">
        <v>54</v>
      </c>
      <c r="B35" s="15"/>
      <c r="C35" s="35">
        <f>C36+C37</f>
        <v>17880.240000000002</v>
      </c>
      <c r="D35" s="21"/>
      <c r="E35" s="21"/>
    </row>
    <row r="36" spans="1:5" ht="30">
      <c r="A36" s="33" t="s">
        <v>16</v>
      </c>
      <c r="B36" s="9">
        <f>C36/1.18</f>
        <v>762.71186440677968</v>
      </c>
      <c r="C36" s="22">
        <f>E36*5*12</f>
        <v>900</v>
      </c>
      <c r="D36" s="26" t="s">
        <v>17</v>
      </c>
      <c r="E36" s="20">
        <v>15</v>
      </c>
    </row>
    <row r="37" spans="1:5">
      <c r="A37" s="34" t="s">
        <v>53</v>
      </c>
      <c r="B37" s="9"/>
      <c r="C37" s="22">
        <f>[1]Лист2!$G$2089</f>
        <v>16980.240000000002</v>
      </c>
      <c r="D37" s="26"/>
      <c r="E37" s="28"/>
    </row>
    <row r="38" spans="1:5">
      <c r="A38" s="6" t="s">
        <v>18</v>
      </c>
      <c r="B38" s="10" t="e">
        <f>B12+B15+B16+#REF!+B22+B24+B25+B26+B27+B28+B29+B32+B33+#REF!</f>
        <v>#VALUE!</v>
      </c>
      <c r="C38" s="19">
        <f>C12++C15+C16+C20+C21+C22+C24+C25+C27+C28+C29+C32+C33+C35</f>
        <v>85969.970000000016</v>
      </c>
      <c r="D38" s="20"/>
      <c r="E38" s="22"/>
    </row>
    <row r="39" spans="1:5">
      <c r="A39" s="6" t="s">
        <v>19</v>
      </c>
      <c r="B39" s="11"/>
      <c r="C39" s="19">
        <f>C38*1.18</f>
        <v>101444.56460000001</v>
      </c>
      <c r="D39" s="20"/>
      <c r="E39" s="20"/>
    </row>
    <row r="40" spans="1:5">
      <c r="A40" s="6" t="s">
        <v>43</v>
      </c>
      <c r="B40" s="11"/>
      <c r="C40" s="19">
        <f>C4+C5+C8-C39</f>
        <v>107569.48539999998</v>
      </c>
      <c r="D40" s="20"/>
      <c r="E40" s="20"/>
    </row>
    <row r="41" spans="1:5" ht="28.5">
      <c r="A41" s="8" t="s">
        <v>45</v>
      </c>
      <c r="B41" s="7"/>
      <c r="C41" s="19">
        <f>C40+C7</f>
        <v>220335.16539999997</v>
      </c>
      <c r="D41" s="20"/>
      <c r="E41" s="20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комп</cp:lastModifiedBy>
  <cp:lastPrinted>2018-03-20T04:15:49Z</cp:lastPrinted>
  <dcterms:created xsi:type="dcterms:W3CDTF">2018-02-13T05:54:21Z</dcterms:created>
  <dcterms:modified xsi:type="dcterms:W3CDTF">2018-03-22T07:08:33Z</dcterms:modified>
</cp:coreProperties>
</file>