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Лист1!$A$1:$E$92</definedName>
  </definedNames>
  <calcPr calcId="124519" calcMode="manual"/>
</workbook>
</file>

<file path=xl/calcChain.xml><?xml version="1.0" encoding="utf-8"?>
<calcChain xmlns="http://schemas.openxmlformats.org/spreadsheetml/2006/main">
  <c r="C90" i="1"/>
  <c r="C91" s="1"/>
  <c r="C92" s="1"/>
  <c r="C11"/>
  <c r="C8"/>
  <c r="C75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9"/>
  <c r="E109"/>
  <c r="C111"/>
  <c r="E111"/>
  <c r="C113"/>
  <c r="E113"/>
  <c r="C115"/>
  <c r="E115"/>
  <c r="C117"/>
  <c r="E117"/>
  <c r="C119"/>
  <c r="E119"/>
  <c r="C121"/>
  <c r="E121"/>
  <c r="C123"/>
  <c r="E123"/>
  <c r="C125"/>
  <c r="E125"/>
  <c r="C126"/>
  <c r="E126"/>
  <c r="C41" i="1"/>
  <c r="C77"/>
  <c r="C72"/>
  <c r="C66"/>
  <c r="C63"/>
  <c r="C29"/>
  <c r="C22"/>
  <c r="C19"/>
  <c r="C16"/>
  <c r="C13"/>
  <c r="C10"/>
  <c r="C89" l="1"/>
  <c r="C88"/>
  <c r="B66"/>
  <c r="C9" l="1"/>
  <c r="C87" l="1"/>
  <c r="B77" l="1"/>
  <c r="B70"/>
  <c r="B88" l="1"/>
  <c r="B87" s="1"/>
  <c r="B75"/>
  <c r="B72"/>
  <c r="B71"/>
  <c r="B69"/>
  <c r="B19"/>
  <c r="B16"/>
  <c r="B13"/>
  <c r="B89" l="1"/>
</calcChain>
</file>

<file path=xl/sharedStrings.xml><?xml version="1.0" encoding="utf-8"?>
<sst xmlns="http://schemas.openxmlformats.org/spreadsheetml/2006/main" count="477" uniqueCount="195">
  <si>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</si>
  <si>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</si>
  <si>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</si>
  <si>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</si>
  <si>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</si>
  <si>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</si>
  <si>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</si>
  <si>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</si>
  <si>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</si>
  <si>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</si>
  <si>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</si>
  <si>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</si>
  <si>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</si>
  <si>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</si>
  <si>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вентиля, д. 20 мм</t>
  </si>
  <si>
    <t>Смена труб ГВС д.20</t>
  </si>
  <si>
    <t>Смена труб ХВС д.20</t>
  </si>
  <si>
    <t>сброс воздуха с системы отопления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</si>
  <si>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</si>
  <si>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</si>
  <si>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</si>
  <si>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</si>
  <si>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</si>
  <si>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</si>
  <si>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</si>
  <si>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</si>
  <si>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</si>
  <si>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</si>
  <si>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</si>
  <si>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</si>
  <si>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</si>
  <si>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</si>
  <si>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</si>
  <si>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</si>
  <si>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</si>
  <si>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Выезд а/машины по заявке</t>
  </si>
  <si>
    <t>выезд</t>
  </si>
  <si>
    <t>1 стояк</t>
  </si>
  <si>
    <t>1м</t>
  </si>
  <si>
    <t>Устранение свищей хомутами</t>
  </si>
  <si>
    <t>осмотр подвала</t>
  </si>
  <si>
    <t>раз</t>
  </si>
  <si>
    <t>прочистка канализационной сети внутренней</t>
  </si>
  <si>
    <t>Замена электропроводки</t>
  </si>
  <si>
    <t>Смена труб канализации д. 100</t>
  </si>
  <si>
    <t>замена эл. лампочки накаливания</t>
  </si>
  <si>
    <t>замена электро-патрона</t>
  </si>
  <si>
    <t>навеска замка</t>
  </si>
  <si>
    <t>руб.</t>
  </si>
  <si>
    <t xml:space="preserve">Годовая фактическая стоимость работ (услуг) </t>
  </si>
  <si>
    <t>замена эл.выключателя</t>
  </si>
  <si>
    <t>Смена труб ГВС д.32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</si>
  <si>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</si>
  <si>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</si>
  <si>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ремонт мусоропровода</t>
  </si>
  <si>
    <t>Адрес: 1 мкр., д. 43</t>
  </si>
  <si>
    <t>Краска</t>
  </si>
  <si>
    <t>кг</t>
  </si>
  <si>
    <t>Рассада цветов</t>
  </si>
  <si>
    <t>Ремонт вентилей д.20-32</t>
  </si>
  <si>
    <t>Ремонт задвижек для всех диам. со снятием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</si>
  <si>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</si>
  <si>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</si>
  <si>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</si>
  <si>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</si>
  <si>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</si>
  <si>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</si>
  <si>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Общий итог</t>
  </si>
  <si>
    <t>установка урн у подъездов Итог</t>
  </si>
  <si>
    <t>установка урн у подъездов</t>
  </si>
  <si>
    <t>уборка МОП 1,2 кв. 2018 г. коэф. 0,9;1 Итог</t>
  </si>
  <si>
    <t>уборка МОП 1,2 кв. 2018 г. коэф. 0,9;1</t>
  </si>
  <si>
    <t>сброс воздуха с системы отопления Итог</t>
  </si>
  <si>
    <t>ремонт мусоропровода Итог</t>
  </si>
  <si>
    <t>прочистка канализационной сети внутренней Итог</t>
  </si>
  <si>
    <t>проведение профилактических работ по насосным станциям Итог</t>
  </si>
  <si>
    <t>проведение профилактических работ по насосным стан</t>
  </si>
  <si>
    <t>проведение профилактических работ по насосным станциям</t>
  </si>
  <si>
    <t>покос травы с исп.бензинового триммера с исп.лески Итог</t>
  </si>
  <si>
    <t>покос травы с исп.бензинового триммера с исп.лески</t>
  </si>
  <si>
    <t>осмотр подвала Итог</t>
  </si>
  <si>
    <t>навеска замка Итог</t>
  </si>
  <si>
    <t>изготовление и установка скамьи со спинкой в деревянно-метал Итог</t>
  </si>
  <si>
    <t>изготовление и установка скамьи со спинкой в дерев</t>
  </si>
  <si>
    <t>изготовление и установка скамьи со спинкой в деревянно-метал</t>
  </si>
  <si>
    <t>замена электро-патрона Итог</t>
  </si>
  <si>
    <t>замена эл.выключателя Итог</t>
  </si>
  <si>
    <t>замена эл. лампочки накаливания Итог</t>
  </si>
  <si>
    <t>заделка выбоин в цементных полах до 1м2 Итог</t>
  </si>
  <si>
    <t>заделка выбоин в цементных полах до 1м2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</si>
  <si>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</si>
  <si>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</si>
  <si>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</si>
  <si>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</si>
  <si>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</si>
  <si>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</si>
  <si>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вода,потр.при содер.общ.имущ.МКД 3,4 кв 2018 10-16. Итог</t>
  </si>
  <si>
    <t>Холодная вода,потр.при содер.общ.имущ.МКД 3,4 кв 2</t>
  </si>
  <si>
    <t>Холодная вода,потр.при содер.общ.имущ.МКД 3,4 кв 2018 10-16.</t>
  </si>
  <si>
    <t>Холодная вода (ОДН) 1,2 кв. 2018 г. от 10 до 16 эт. к=0,9;1 Итог</t>
  </si>
  <si>
    <t>Холодная вода (ОДН) 1,2 кв. 2018 г. от 10 до 16 эт</t>
  </si>
  <si>
    <t>Холодная вода (ОДН) 1,2 кв. 2018 г. от 10 до 16 эт. к=0,9;1</t>
  </si>
  <si>
    <t>Устранение свищей хомутами Итог</t>
  </si>
  <si>
    <t>Установка светильников с датчиком на движение на этажных лес Итог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</si>
  <si>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</si>
  <si>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</si>
  <si>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</si>
  <si>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</si>
  <si>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</si>
  <si>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</si>
  <si>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</si>
  <si>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</si>
  <si>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2018г. К=0,85;0,9;1 Итог</t>
  </si>
  <si>
    <t>Уборка придомовой территории 3,4 кв. 2018г. К=0,85</t>
  </si>
  <si>
    <t>Уборка придомовой территории 3,4 кв. 2018г. К=0,85;0,9;1</t>
  </si>
  <si>
    <t>Уборка придомовой территории 1,2 кв. 2018 г. коэф. 0,85;0,9; Итог</t>
  </si>
  <si>
    <t>Уборка придомовой территории 1,2 кв. 2018 г. коэф.</t>
  </si>
  <si>
    <t>Уборка придомовой территории 1,2 кв. 2018 г. коэф. 0,85;0,9;</t>
  </si>
  <si>
    <t>Уборка МОП 3,4 кв. 2018г. К=0,9; 1 Итог</t>
  </si>
  <si>
    <t>Уборка МОП 3,4 кв. 2018г. К=0,9; 1</t>
  </si>
  <si>
    <t>Содержание, экспл. и ремонт лифтового хоз-ва 3,4 кв. 2018г. Итог</t>
  </si>
  <si>
    <t>Содержание, экспл. и ремонт лифтового хоз-ва 3,4 к</t>
  </si>
  <si>
    <t>Содержание, экспл. и ремонт лифтового хоз-ва 3,4 кв. 2018г.</t>
  </si>
  <si>
    <t>Содержание, экспл. и ремонт лифтового хоз-ва 1,2 кв. 2018 г. Итог</t>
  </si>
  <si>
    <t>Содержание, экспл. и ремонт лифтового хоз-ва 1,2 к</t>
  </si>
  <si>
    <t>Содержание, экспл. и ремонт лифтового хоз-ва 1,2 кв. 2018 г.</t>
  </si>
  <si>
    <t>Содержание мусоропроводов 1,2 кв.2018 г. к=1 Итог</t>
  </si>
  <si>
    <t>Содержание мусоропроводов 1,2 кв.2018 г. к=1</t>
  </si>
  <si>
    <t>Содержание мусоропровода 3,4 кв. 2018 г. к=1 Итог</t>
  </si>
  <si>
    <t>Содержание мусоропровода 3,4 кв. 2018 г. к=1</t>
  </si>
  <si>
    <t>Содержание ДРС 3,4 кв. 2018 г. к=1 Итог</t>
  </si>
  <si>
    <t>Содержание ДРС 3,4 кв. 2018 г. к=1</t>
  </si>
  <si>
    <t>Содержание ДРС 1,2 кв. 2018 г. коэф 1 Итог</t>
  </si>
  <si>
    <t>Содержание ДРС 1,2 кв. 2018 г. коэф 1</t>
  </si>
  <si>
    <t>Смена труб канализации д. 50 Итог</t>
  </si>
  <si>
    <t>Смена труб канализации д. 50</t>
  </si>
  <si>
    <t>Смена труб канализации д. 100 Итог</t>
  </si>
  <si>
    <t>Смена труб ХВС д.20 Итог</t>
  </si>
  <si>
    <t>Смена труб ХВС д. 32 мм Итог</t>
  </si>
  <si>
    <t>Смена труб ХВС д. 32 мм</t>
  </si>
  <si>
    <t>Смена труб ГВС д.32 Итог</t>
  </si>
  <si>
    <t>Смена труб ГВС д.20 Итог</t>
  </si>
  <si>
    <t>Смена вентиля, д. 20 мм Итог</t>
  </si>
  <si>
    <t>Смена вентиля до 20 мм. (с материалом) Итог</t>
  </si>
  <si>
    <t>Смена вентиля до 20 мм. (с материалом)</t>
  </si>
  <si>
    <t>Ремонт чердачного люка Итог</t>
  </si>
  <si>
    <t>Ремонт чердачного люка</t>
  </si>
  <si>
    <t>Ремонт примыканий Итог</t>
  </si>
  <si>
    <t>Ремонт примыканий</t>
  </si>
  <si>
    <t>Ремонт межпанельных швов без а/вышки (подрядчики) Итог</t>
  </si>
  <si>
    <t>метр</t>
  </si>
  <si>
    <t>Ремонт межпанельных швов без а/вышки (подрядчики)</t>
  </si>
  <si>
    <t>Ремонт канализационной трубы Итог</t>
  </si>
  <si>
    <t>Ремонт канализационной трубы</t>
  </si>
  <si>
    <t>Ремонт и промывка водоподогревателя Итог</t>
  </si>
  <si>
    <t>Ремонт и промывка водоподогревателя</t>
  </si>
  <si>
    <t>Ремонт задвижек для всех диам. со снятием Итог</t>
  </si>
  <si>
    <t>Ремонт вентилей д.20-32 Итог</t>
  </si>
  <si>
    <t>Рассада цветов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</si>
  <si>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</si>
  <si>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</si>
  <si>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</si>
  <si>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</si>
  <si>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</si>
  <si>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</si>
  <si>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</si>
  <si>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</si>
  <si>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Краска Итог</t>
  </si>
  <si>
    <t>Замена электропроводки Итог</t>
  </si>
  <si>
    <t>Замена электропатрона (при открытой арматуре) с материалом Итог</t>
  </si>
  <si>
    <t>Замена электропатрона (при открытой арматуре) с ма</t>
  </si>
  <si>
    <t>Замена электропатрона (при открытой арматуре) с материалом</t>
  </si>
  <si>
    <t>Дератизация Итог</t>
  </si>
  <si>
    <t>Горячая вода (ОДН) 1,2 кв. 2018 г. от 10 до 16 эт. к=0,9;1 Итог</t>
  </si>
  <si>
    <t>Горячая вода (ОДН) 1,2 кв. 2018 г. от 10 до 16 эт.</t>
  </si>
  <si>
    <t>Горячая вода (ОДН) 1,2 кв. 2018 г. от 10 до 16 эт. к=0,9;1</t>
  </si>
  <si>
    <t>Гор.вода,потр.при содер.общ.имущ.в МКД 2018г. 3,4кв10-16 эт. Итог</t>
  </si>
  <si>
    <t>Гор.вода,потр.при содер.общ.имущ.в МКД 2018г. 3,4к</t>
  </si>
  <si>
    <t>Гор.вода,потр.при содер.общ.имущ.в МКД 2018г. 3,4кв10-16 эт.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</si>
  <si>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</si>
  <si>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</si>
  <si>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</si>
  <si>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</si>
  <si>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</si>
  <si>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</si>
  <si>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</si>
  <si>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</si>
  <si>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</si>
  <si>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1-й мкр д.43   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</si>
  <si>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</si>
  <si>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</si>
  <si>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</si>
  <si>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</si>
  <si>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</si>
  <si>
    <t>Доходы за 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</si>
</sst>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5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Fill="1" applyBorder="1"/>
    <xf numFmtId="0" fontId="6" fillId="3" borderId="2" xfId="0" applyFont="1" applyFill="1" applyBorder="1" applyAlignment="1">
      <alignment horizontal="left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2" fillId="0" borderId="3" xfId="0" applyNumberFormat="1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0" xfId="0" applyFill="1"/>
    <xf numFmtId="0" fontId="0" fillId="3" borderId="3" xfId="0" applyFill="1" applyBorder="1"/>
    <xf numFmtId="0" fontId="2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0" xfId="0" applyFill="1"/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tabSelected="1" topLeftCell="A73" workbookViewId="0">
      <selection activeCell="C93" sqref="C93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5.5703125" style="18" customWidth="1"/>
    <col min="4" max="4" width="9.28515625" style="19" customWidth="1"/>
    <col min="5" max="5" width="14.42578125" style="20" customWidth="1"/>
    <col min="6" max="6" width="8.42578125" style="21" customWidth="1"/>
    <col min="7" max="16384" width="9.140625" style="21"/>
  </cols>
  <sheetData>
    <row r="1" spans="1:5" ht="37.5" customHeight="1">
      <c r="A1" s="39" t="s">
        <v>10</v>
      </c>
      <c r="B1" s="39"/>
      <c r="C1" s="39"/>
      <c r="D1" s="39"/>
      <c r="E1" s="39"/>
    </row>
    <row r="2" spans="1:5" ht="17.25" customHeight="1">
      <c r="A2" s="6" t="s">
        <v>55</v>
      </c>
      <c r="B2" s="7" t="s">
        <v>8</v>
      </c>
      <c r="C2" s="41" t="s">
        <v>61</v>
      </c>
      <c r="D2" s="41"/>
      <c r="E2" s="41"/>
    </row>
    <row r="3" spans="1:5" ht="57">
      <c r="A3" s="22" t="s">
        <v>3</v>
      </c>
      <c r="B3" s="1" t="s">
        <v>0</v>
      </c>
      <c r="C3" s="4" t="s">
        <v>49</v>
      </c>
      <c r="D3" s="8" t="s">
        <v>1</v>
      </c>
      <c r="E3" s="9" t="s">
        <v>2</v>
      </c>
    </row>
    <row r="4" spans="1:5">
      <c r="A4" s="22" t="s">
        <v>62</v>
      </c>
      <c r="B4" s="1"/>
      <c r="C4" s="4">
        <v>-1128223.7829999998</v>
      </c>
      <c r="D4" s="26" t="s">
        <v>48</v>
      </c>
      <c r="E4" s="9"/>
    </row>
    <row r="5" spans="1:5">
      <c r="A5" s="42" t="s">
        <v>194</v>
      </c>
      <c r="B5" s="43"/>
      <c r="C5" s="43"/>
      <c r="D5" s="43"/>
      <c r="E5" s="44"/>
    </row>
    <row r="6" spans="1:5" ht="28.5">
      <c r="A6" s="22" t="s">
        <v>63</v>
      </c>
      <c r="B6" s="1"/>
      <c r="C6" s="4">
        <v>1598923.91</v>
      </c>
      <c r="D6" s="26" t="s">
        <v>48</v>
      </c>
      <c r="E6" s="9"/>
    </row>
    <row r="7" spans="1:5">
      <c r="A7" s="22" t="s">
        <v>64</v>
      </c>
      <c r="B7" s="1"/>
      <c r="C7" s="4">
        <v>1773714.66</v>
      </c>
      <c r="D7" s="26" t="s">
        <v>48</v>
      </c>
      <c r="E7" s="9"/>
    </row>
    <row r="8" spans="1:5">
      <c r="A8" s="22" t="s">
        <v>65</v>
      </c>
      <c r="B8" s="1"/>
      <c r="C8" s="4">
        <f>C7-C6</f>
        <v>174790.75</v>
      </c>
      <c r="D8" s="26" t="s">
        <v>48</v>
      </c>
      <c r="E8" s="9"/>
    </row>
    <row r="9" spans="1:5">
      <c r="A9" s="22" t="s">
        <v>11</v>
      </c>
      <c r="B9" s="1"/>
      <c r="C9" s="4">
        <f>C10</f>
        <v>13572</v>
      </c>
      <c r="D9" s="26" t="s">
        <v>48</v>
      </c>
      <c r="E9" s="9"/>
    </row>
    <row r="10" spans="1:5">
      <c r="A10" s="22" t="s">
        <v>12</v>
      </c>
      <c r="B10" s="1"/>
      <c r="C10" s="27">
        <f>600*12+531*12</f>
        <v>13572</v>
      </c>
      <c r="D10" s="26" t="s">
        <v>48</v>
      </c>
      <c r="E10" s="9"/>
    </row>
    <row r="11" spans="1:5">
      <c r="A11" s="28" t="s">
        <v>66</v>
      </c>
      <c r="B11" s="10"/>
      <c r="C11" s="11">
        <f>C6+C9</f>
        <v>1612495.91</v>
      </c>
      <c r="D11" s="26" t="s">
        <v>48</v>
      </c>
      <c r="E11" s="2"/>
    </row>
    <row r="12" spans="1:5">
      <c r="A12" s="40" t="s">
        <v>13</v>
      </c>
      <c r="B12" s="40"/>
      <c r="C12" s="40"/>
      <c r="D12" s="40"/>
      <c r="E12" s="40"/>
    </row>
    <row r="13" spans="1:5" ht="29.25" thickBot="1">
      <c r="A13" s="28" t="s">
        <v>19</v>
      </c>
      <c r="B13" s="10" t="e">
        <f>#REF!</f>
        <v>#REF!</v>
      </c>
      <c r="C13" s="11">
        <f>SUM(C14:C15)</f>
        <v>207456.23</v>
      </c>
      <c r="D13" s="3"/>
      <c r="E13" s="2"/>
    </row>
    <row r="14" spans="1:5" s="38" customFormat="1" ht="15.75" outlineLevel="2" thickBot="1">
      <c r="A14" s="34" t="s">
        <v>111</v>
      </c>
      <c r="B14" s="34" t="s">
        <v>110</v>
      </c>
      <c r="C14" s="34">
        <v>107382.49</v>
      </c>
      <c r="D14" s="34" t="s">
        <v>4</v>
      </c>
      <c r="E14" s="34">
        <v>28110.6</v>
      </c>
    </row>
    <row r="15" spans="1:5" s="38" customFormat="1" ht="15.75" outlineLevel="2" thickBot="1">
      <c r="A15" s="34" t="s">
        <v>108</v>
      </c>
      <c r="B15" s="34" t="s">
        <v>107</v>
      </c>
      <c r="C15" s="34">
        <v>100073.74</v>
      </c>
      <c r="D15" s="34" t="s">
        <v>4</v>
      </c>
      <c r="E15" s="34">
        <v>28110.6</v>
      </c>
    </row>
    <row r="16" spans="1:5" ht="29.25" thickBot="1">
      <c r="A16" s="28" t="s">
        <v>20</v>
      </c>
      <c r="B16" s="10" t="e">
        <f>#REF!</f>
        <v>#REF!</v>
      </c>
      <c r="C16" s="11">
        <f>SUM(C17:C18)</f>
        <v>88829.459999999992</v>
      </c>
      <c r="D16" s="3"/>
      <c r="E16" s="2"/>
    </row>
    <row r="17" spans="1:5" s="38" customFormat="1" ht="15.75" outlineLevel="2" thickBot="1">
      <c r="A17" s="34" t="s">
        <v>119</v>
      </c>
      <c r="B17" s="34" t="s">
        <v>119</v>
      </c>
      <c r="C17" s="34">
        <v>48350.22</v>
      </c>
      <c r="D17" s="34" t="s">
        <v>4</v>
      </c>
      <c r="E17" s="34">
        <v>28110.6</v>
      </c>
    </row>
    <row r="18" spans="1:5" s="38" customFormat="1" ht="15.75" outlineLevel="2" thickBot="1">
      <c r="A18" s="34" t="s">
        <v>71</v>
      </c>
      <c r="B18" s="34" t="s">
        <v>71</v>
      </c>
      <c r="C18" s="34">
        <v>40479.24</v>
      </c>
      <c r="D18" s="34" t="s">
        <v>4</v>
      </c>
      <c r="E18" s="34">
        <v>28110.6</v>
      </c>
    </row>
    <row r="19" spans="1:5" ht="29.25" thickBot="1">
      <c r="A19" s="28" t="s">
        <v>21</v>
      </c>
      <c r="B19" s="12" t="e">
        <f>#REF!+#REF!</f>
        <v>#REF!</v>
      </c>
      <c r="C19" s="11">
        <f>SUM(C20:C21)</f>
        <v>118467.6</v>
      </c>
      <c r="D19" s="5"/>
      <c r="E19" s="2"/>
    </row>
    <row r="20" spans="1:5" s="38" customFormat="1" ht="15.75" outlineLevel="2" thickBot="1">
      <c r="A20" s="34" t="s">
        <v>183</v>
      </c>
      <c r="B20" s="34" t="s">
        <v>183</v>
      </c>
      <c r="C20" s="34">
        <v>59771.8</v>
      </c>
      <c r="D20" s="34" t="s">
        <v>18</v>
      </c>
      <c r="E20" s="34">
        <v>1111</v>
      </c>
    </row>
    <row r="21" spans="1:5" s="38" customFormat="1" ht="15.75" outlineLevel="2" thickBot="1">
      <c r="A21" s="34" t="s">
        <v>181</v>
      </c>
      <c r="B21" s="34" t="s">
        <v>181</v>
      </c>
      <c r="C21" s="34">
        <v>58695.8</v>
      </c>
      <c r="D21" s="34" t="s">
        <v>18</v>
      </c>
      <c r="E21" s="34">
        <v>1091</v>
      </c>
    </row>
    <row r="22" spans="1:5" ht="43.5" thickBot="1">
      <c r="A22" s="28" t="s">
        <v>22</v>
      </c>
      <c r="B22" s="10"/>
      <c r="C22" s="11">
        <f>SUM(C23:C28)</f>
        <v>104852.55</v>
      </c>
      <c r="D22" s="3"/>
      <c r="E22" s="2"/>
    </row>
    <row r="23" spans="1:5" s="38" customFormat="1" ht="15.75" outlineLevel="2" thickBot="1">
      <c r="A23" s="34" t="s">
        <v>178</v>
      </c>
      <c r="B23" s="34" t="s">
        <v>177</v>
      </c>
      <c r="C23" s="34">
        <v>3092.17</v>
      </c>
      <c r="D23" s="34" t="s">
        <v>4</v>
      </c>
      <c r="E23" s="34">
        <v>28110.6</v>
      </c>
    </row>
    <row r="24" spans="1:5" s="38" customFormat="1" ht="15.75" outlineLevel="2" thickBot="1">
      <c r="A24" s="34" t="s">
        <v>175</v>
      </c>
      <c r="B24" s="34" t="s">
        <v>174</v>
      </c>
      <c r="C24" s="34">
        <v>3092.16</v>
      </c>
      <c r="D24" s="34" t="s">
        <v>4</v>
      </c>
      <c r="E24" s="34">
        <v>28110.6</v>
      </c>
    </row>
    <row r="25" spans="1:5" s="38" customFormat="1" ht="15.75" outlineLevel="2" thickBot="1">
      <c r="A25" s="34" t="s">
        <v>101</v>
      </c>
      <c r="B25" s="34" t="s">
        <v>100</v>
      </c>
      <c r="C25" s="34">
        <v>2529.96</v>
      </c>
      <c r="D25" s="34" t="s">
        <v>4</v>
      </c>
      <c r="E25" s="34">
        <v>28110.6</v>
      </c>
    </row>
    <row r="26" spans="1:5" s="38" customFormat="1" ht="15.75" outlineLevel="2" thickBot="1">
      <c r="A26" s="34" t="s">
        <v>98</v>
      </c>
      <c r="B26" s="34" t="s">
        <v>97</v>
      </c>
      <c r="C26" s="34">
        <v>2529.9499999999998</v>
      </c>
      <c r="D26" s="34" t="s">
        <v>4</v>
      </c>
      <c r="E26" s="34">
        <v>28110.6</v>
      </c>
    </row>
    <row r="27" spans="1:5" s="38" customFormat="1" ht="15.75" outlineLevel="2" thickBot="1">
      <c r="A27" s="34" t="s">
        <v>95</v>
      </c>
      <c r="B27" s="34" t="s">
        <v>94</v>
      </c>
      <c r="C27" s="34">
        <v>35138.26</v>
      </c>
      <c r="D27" s="34" t="s">
        <v>4</v>
      </c>
      <c r="E27" s="34">
        <v>28110.6</v>
      </c>
    </row>
    <row r="28" spans="1:5" s="38" customFormat="1" ht="15.75" outlineLevel="2" thickBot="1">
      <c r="A28" s="34" t="s">
        <v>92</v>
      </c>
      <c r="B28" s="34" t="s">
        <v>91</v>
      </c>
      <c r="C28" s="34">
        <v>58470.05</v>
      </c>
      <c r="D28" s="34" t="s">
        <v>4</v>
      </c>
      <c r="E28" s="34">
        <v>28110.6</v>
      </c>
    </row>
    <row r="29" spans="1:5" ht="43.5" outlineLevel="1" thickBot="1">
      <c r="A29" s="28" t="s">
        <v>24</v>
      </c>
      <c r="B29" s="23"/>
      <c r="C29" s="11">
        <f>SUM(C30:C40)</f>
        <v>164598.43</v>
      </c>
      <c r="D29" s="23"/>
      <c r="E29" s="23"/>
    </row>
    <row r="30" spans="1:5" s="38" customFormat="1" ht="15.75" outlineLevel="2" thickBot="1">
      <c r="A30" s="34" t="s">
        <v>171</v>
      </c>
      <c r="B30" s="34" t="s">
        <v>170</v>
      </c>
      <c r="C30" s="34">
        <v>220.54</v>
      </c>
      <c r="D30" s="34" t="s">
        <v>5</v>
      </c>
      <c r="E30" s="34">
        <v>1</v>
      </c>
    </row>
    <row r="31" spans="1:5" s="38" customFormat="1" ht="15.75" outlineLevel="2" thickBot="1">
      <c r="A31" s="34" t="s">
        <v>43</v>
      </c>
      <c r="B31" s="34" t="s">
        <v>43</v>
      </c>
      <c r="C31" s="34">
        <v>12353.07</v>
      </c>
      <c r="D31" s="34" t="s">
        <v>6</v>
      </c>
      <c r="E31" s="34">
        <v>69</v>
      </c>
    </row>
    <row r="32" spans="1:5" s="38" customFormat="1" ht="15.75" outlineLevel="2" thickBot="1">
      <c r="A32" s="34" t="s">
        <v>60</v>
      </c>
      <c r="B32" s="34" t="s">
        <v>60</v>
      </c>
      <c r="C32" s="34">
        <v>9990</v>
      </c>
      <c r="D32" s="34" t="s">
        <v>5</v>
      </c>
      <c r="E32" s="34">
        <v>4</v>
      </c>
    </row>
    <row r="33" spans="1:5" s="38" customFormat="1" ht="15.75" outlineLevel="2" thickBot="1">
      <c r="A33" s="34" t="s">
        <v>151</v>
      </c>
      <c r="B33" s="34" t="s">
        <v>151</v>
      </c>
      <c r="C33" s="34">
        <v>126942.75</v>
      </c>
      <c r="D33" s="34" t="s">
        <v>150</v>
      </c>
      <c r="E33" s="34">
        <v>207</v>
      </c>
    </row>
    <row r="34" spans="1:5" s="38" customFormat="1" ht="15.75" outlineLevel="2" thickBot="1">
      <c r="A34" s="34" t="s">
        <v>146</v>
      </c>
      <c r="B34" s="34" t="s">
        <v>146</v>
      </c>
      <c r="C34" s="34">
        <v>165.48</v>
      </c>
      <c r="D34" s="34" t="s">
        <v>5</v>
      </c>
      <c r="E34" s="34">
        <v>2</v>
      </c>
    </row>
    <row r="35" spans="1:5" s="38" customFormat="1" ht="15.75" outlineLevel="2" thickBot="1">
      <c r="A35" s="34" t="s">
        <v>52</v>
      </c>
      <c r="B35" s="34" t="s">
        <v>53</v>
      </c>
      <c r="C35" s="34">
        <v>2217.09</v>
      </c>
      <c r="D35" s="34" t="s">
        <v>5</v>
      </c>
      <c r="E35" s="34">
        <v>1</v>
      </c>
    </row>
    <row r="36" spans="1:5" s="38" customFormat="1" ht="15.75" outlineLevel="2" thickBot="1">
      <c r="A36" s="34" t="s">
        <v>89</v>
      </c>
      <c r="B36" s="34" t="s">
        <v>89</v>
      </c>
      <c r="C36" s="34">
        <v>210.72</v>
      </c>
      <c r="D36" s="34" t="s">
        <v>4</v>
      </c>
      <c r="E36" s="34">
        <v>0.5</v>
      </c>
    </row>
    <row r="37" spans="1:5" s="38" customFormat="1" ht="15.75" outlineLevel="2" thickBot="1">
      <c r="A37" s="34" t="s">
        <v>45</v>
      </c>
      <c r="B37" s="34" t="s">
        <v>45</v>
      </c>
      <c r="C37" s="34">
        <v>7649.84</v>
      </c>
      <c r="D37" s="34" t="s">
        <v>5</v>
      </c>
      <c r="E37" s="34">
        <v>88</v>
      </c>
    </row>
    <row r="38" spans="1:5" s="38" customFormat="1" ht="15.75" outlineLevel="2" thickBot="1">
      <c r="A38" s="34" t="s">
        <v>50</v>
      </c>
      <c r="B38" s="34" t="s">
        <v>50</v>
      </c>
      <c r="C38" s="34">
        <v>357.68</v>
      </c>
      <c r="D38" s="34" t="s">
        <v>5</v>
      </c>
      <c r="E38" s="34">
        <v>2</v>
      </c>
    </row>
    <row r="39" spans="1:5" s="38" customFormat="1" ht="15.75" outlineLevel="2" thickBot="1">
      <c r="A39" s="34" t="s">
        <v>46</v>
      </c>
      <c r="B39" s="34" t="s">
        <v>46</v>
      </c>
      <c r="C39" s="34">
        <v>3883.95</v>
      </c>
      <c r="D39" s="34" t="s">
        <v>5</v>
      </c>
      <c r="E39" s="34">
        <v>27</v>
      </c>
    </row>
    <row r="40" spans="1:5" s="38" customFormat="1" ht="15.75" outlineLevel="2" thickBot="1">
      <c r="A40" s="34" t="s">
        <v>47</v>
      </c>
      <c r="B40" s="34" t="s">
        <v>47</v>
      </c>
      <c r="C40" s="34">
        <v>607.30999999999995</v>
      </c>
      <c r="D40" s="34" t="s">
        <v>5</v>
      </c>
      <c r="E40" s="34">
        <v>1</v>
      </c>
    </row>
    <row r="41" spans="1:5" s="38" customFormat="1" ht="52.5" customHeight="1" outlineLevel="2" thickBot="1">
      <c r="A41" s="25" t="s">
        <v>25</v>
      </c>
      <c r="B41" s="35"/>
      <c r="C41" s="36">
        <f>SUM(C42:C62)</f>
        <v>199955.17</v>
      </c>
      <c r="D41" s="37"/>
      <c r="E41" s="37"/>
    </row>
    <row r="42" spans="1:5" s="38" customFormat="1" ht="15.75" outlineLevel="2" thickBot="1">
      <c r="A42" s="34" t="s">
        <v>35</v>
      </c>
      <c r="B42" s="34" t="s">
        <v>35</v>
      </c>
      <c r="C42" s="34">
        <v>484.53</v>
      </c>
      <c r="D42" s="34" t="s">
        <v>36</v>
      </c>
      <c r="E42" s="34">
        <v>1</v>
      </c>
    </row>
    <row r="43" spans="1:5" s="38" customFormat="1" ht="15.75" outlineLevel="2" thickBot="1">
      <c r="A43" s="34" t="s">
        <v>160</v>
      </c>
      <c r="B43" s="34" t="s">
        <v>160</v>
      </c>
      <c r="C43" s="34">
        <v>2807</v>
      </c>
      <c r="D43" s="34" t="s">
        <v>6</v>
      </c>
      <c r="E43" s="34">
        <v>10</v>
      </c>
    </row>
    <row r="44" spans="1:5" s="38" customFormat="1" ht="15.75" outlineLevel="2" thickBot="1">
      <c r="A44" s="34" t="s">
        <v>59</v>
      </c>
      <c r="B44" s="34" t="s">
        <v>59</v>
      </c>
      <c r="C44" s="34">
        <v>383.63</v>
      </c>
      <c r="D44" s="34" t="s">
        <v>5</v>
      </c>
      <c r="E44" s="34">
        <v>1</v>
      </c>
    </row>
    <row r="45" spans="1:5" s="38" customFormat="1" ht="15.75" outlineLevel="2" thickBot="1">
      <c r="A45" s="34" t="s">
        <v>155</v>
      </c>
      <c r="B45" s="34" t="s">
        <v>155</v>
      </c>
      <c r="C45" s="34">
        <v>10656.21</v>
      </c>
      <c r="D45" s="34" t="s">
        <v>5</v>
      </c>
      <c r="E45" s="34">
        <v>1</v>
      </c>
    </row>
    <row r="46" spans="1:5" s="38" customFormat="1" ht="15.75" outlineLevel="2" thickBot="1">
      <c r="A46" s="34" t="s">
        <v>153</v>
      </c>
      <c r="B46" s="34" t="s">
        <v>153</v>
      </c>
      <c r="C46" s="34">
        <v>699.02</v>
      </c>
      <c r="D46" s="34" t="s">
        <v>6</v>
      </c>
      <c r="E46" s="34">
        <v>1</v>
      </c>
    </row>
    <row r="47" spans="1:5" s="38" customFormat="1" ht="15.75" outlineLevel="2" thickBot="1">
      <c r="A47" s="34" t="s">
        <v>148</v>
      </c>
      <c r="B47" s="34" t="s">
        <v>148</v>
      </c>
      <c r="C47" s="34">
        <v>7076.25</v>
      </c>
      <c r="D47" s="34" t="s">
        <v>6</v>
      </c>
      <c r="E47" s="34">
        <v>15</v>
      </c>
    </row>
    <row r="48" spans="1:5" s="38" customFormat="1" ht="15.75" outlineLevel="2" thickBot="1">
      <c r="A48" s="34" t="s">
        <v>144</v>
      </c>
      <c r="B48" s="34" t="s">
        <v>144</v>
      </c>
      <c r="C48" s="34">
        <v>3837.8</v>
      </c>
      <c r="D48" s="34" t="s">
        <v>5</v>
      </c>
      <c r="E48" s="34">
        <v>2</v>
      </c>
    </row>
    <row r="49" spans="1:5" s="38" customFormat="1" ht="15.75" outlineLevel="2" thickBot="1">
      <c r="A49" s="34" t="s">
        <v>14</v>
      </c>
      <c r="B49" s="34" t="s">
        <v>14</v>
      </c>
      <c r="C49" s="34">
        <v>34540.199999999997</v>
      </c>
      <c r="D49" s="34" t="s">
        <v>5</v>
      </c>
      <c r="E49" s="34">
        <v>18</v>
      </c>
    </row>
    <row r="50" spans="1:5" s="38" customFormat="1" ht="15.75" outlineLevel="2" thickBot="1">
      <c r="A50" s="34" t="s">
        <v>15</v>
      </c>
      <c r="B50" s="34" t="s">
        <v>15</v>
      </c>
      <c r="C50" s="34">
        <v>4635</v>
      </c>
      <c r="D50" s="34" t="s">
        <v>6</v>
      </c>
      <c r="E50" s="34">
        <v>4.5</v>
      </c>
    </row>
    <row r="51" spans="1:5" s="38" customFormat="1" ht="15.75" outlineLevel="2" thickBot="1">
      <c r="A51" s="34" t="s">
        <v>51</v>
      </c>
      <c r="B51" s="34" t="s">
        <v>51</v>
      </c>
      <c r="C51" s="34">
        <v>15333.96</v>
      </c>
      <c r="D51" s="34" t="s">
        <v>38</v>
      </c>
      <c r="E51" s="34">
        <v>12</v>
      </c>
    </row>
    <row r="52" spans="1:5" s="38" customFormat="1" ht="15.75" outlineLevel="2" thickBot="1">
      <c r="A52" s="34" t="s">
        <v>139</v>
      </c>
      <c r="B52" s="34" t="s">
        <v>139</v>
      </c>
      <c r="C52" s="34">
        <v>3612.64</v>
      </c>
      <c r="D52" s="34" t="s">
        <v>6</v>
      </c>
      <c r="E52" s="34">
        <v>4</v>
      </c>
    </row>
    <row r="53" spans="1:5" s="38" customFormat="1" ht="15.75" outlineLevel="2" thickBot="1">
      <c r="A53" s="34" t="s">
        <v>16</v>
      </c>
      <c r="B53" s="34" t="s">
        <v>16</v>
      </c>
      <c r="C53" s="34">
        <v>8240</v>
      </c>
      <c r="D53" s="34" t="s">
        <v>38</v>
      </c>
      <c r="E53" s="34">
        <v>8</v>
      </c>
    </row>
    <row r="54" spans="1:5" s="38" customFormat="1" ht="15.75" outlineLevel="2" thickBot="1">
      <c r="A54" s="34" t="s">
        <v>44</v>
      </c>
      <c r="B54" s="34" t="s">
        <v>44</v>
      </c>
      <c r="C54" s="34">
        <v>4934.93</v>
      </c>
      <c r="D54" s="34" t="s">
        <v>6</v>
      </c>
      <c r="E54" s="34">
        <v>4.5</v>
      </c>
    </row>
    <row r="55" spans="1:5" s="38" customFormat="1" ht="15.75" outlineLevel="2" thickBot="1">
      <c r="A55" s="34" t="s">
        <v>135</v>
      </c>
      <c r="B55" s="34" t="s">
        <v>135</v>
      </c>
      <c r="C55" s="34">
        <v>895.19</v>
      </c>
      <c r="D55" s="34" t="s">
        <v>6</v>
      </c>
      <c r="E55" s="34">
        <v>1</v>
      </c>
    </row>
    <row r="56" spans="1:5" s="38" customFormat="1" ht="15.75" outlineLevel="2" thickBot="1">
      <c r="A56" s="34" t="s">
        <v>105</v>
      </c>
      <c r="B56" s="34" t="s">
        <v>105</v>
      </c>
      <c r="C56" s="34">
        <v>420.6</v>
      </c>
      <c r="D56" s="34" t="s">
        <v>5</v>
      </c>
      <c r="E56" s="34">
        <v>1</v>
      </c>
    </row>
    <row r="57" spans="1:5" s="38" customFormat="1" ht="15.75" outlineLevel="2" thickBot="1">
      <c r="A57" s="34" t="s">
        <v>39</v>
      </c>
      <c r="B57" s="34" t="s">
        <v>39</v>
      </c>
      <c r="C57" s="34">
        <v>538.79999999999995</v>
      </c>
      <c r="D57" s="34" t="s">
        <v>5</v>
      </c>
      <c r="E57" s="34">
        <v>3</v>
      </c>
    </row>
    <row r="58" spans="1:5" s="38" customFormat="1" ht="15.75" outlineLevel="2" thickBot="1">
      <c r="A58" s="34" t="s">
        <v>40</v>
      </c>
      <c r="B58" s="34" t="s">
        <v>40</v>
      </c>
      <c r="C58" s="34">
        <v>810.42</v>
      </c>
      <c r="D58" s="34" t="s">
        <v>41</v>
      </c>
      <c r="E58" s="34">
        <v>3</v>
      </c>
    </row>
    <row r="59" spans="1:5" s="38" customFormat="1" ht="15.75" outlineLevel="2" thickBot="1">
      <c r="A59" s="34" t="s">
        <v>77</v>
      </c>
      <c r="B59" s="34" t="s">
        <v>76</v>
      </c>
      <c r="C59" s="34">
        <v>97403.31</v>
      </c>
      <c r="D59" s="34" t="s">
        <v>5</v>
      </c>
      <c r="E59" s="34">
        <v>57</v>
      </c>
    </row>
    <row r="60" spans="1:5" s="38" customFormat="1" ht="15.75" outlineLevel="2" thickBot="1">
      <c r="A60" s="34" t="s">
        <v>42</v>
      </c>
      <c r="B60" s="34" t="s">
        <v>42</v>
      </c>
      <c r="C60" s="34">
        <v>1595.28</v>
      </c>
      <c r="D60" s="34" t="s">
        <v>6</v>
      </c>
      <c r="E60" s="34">
        <v>8</v>
      </c>
    </row>
    <row r="61" spans="1:5" s="38" customFormat="1" ht="15.75" outlineLevel="2" thickBot="1">
      <c r="A61" s="34" t="s">
        <v>54</v>
      </c>
      <c r="B61" s="34" t="s">
        <v>54</v>
      </c>
      <c r="C61" s="34">
        <v>428.87</v>
      </c>
      <c r="D61" s="34" t="s">
        <v>5</v>
      </c>
      <c r="E61" s="34">
        <v>1</v>
      </c>
    </row>
    <row r="62" spans="1:5" s="38" customFormat="1" ht="15.75" outlineLevel="2" thickBot="1">
      <c r="A62" s="34" t="s">
        <v>17</v>
      </c>
      <c r="B62" s="34" t="s">
        <v>17</v>
      </c>
      <c r="C62" s="34">
        <v>621.53</v>
      </c>
      <c r="D62" s="34" t="s">
        <v>37</v>
      </c>
      <c r="E62" s="34">
        <v>1</v>
      </c>
    </row>
    <row r="63" spans="1:5" s="38" customFormat="1" ht="29.25" outlineLevel="2" thickBot="1">
      <c r="A63" s="25" t="s">
        <v>26</v>
      </c>
      <c r="B63" s="35"/>
      <c r="C63" s="36">
        <f>C64+C65</f>
        <v>46454.57</v>
      </c>
      <c r="D63" s="37"/>
      <c r="E63" s="37"/>
    </row>
    <row r="64" spans="1:5" s="38" customFormat="1" ht="15.75" outlineLevel="2" thickBot="1">
      <c r="A64" s="34" t="s">
        <v>129</v>
      </c>
      <c r="B64" s="34" t="s">
        <v>129</v>
      </c>
      <c r="C64" s="34">
        <v>23817.81</v>
      </c>
      <c r="D64" s="34" t="s">
        <v>4</v>
      </c>
      <c r="E64" s="34">
        <v>28120.2</v>
      </c>
    </row>
    <row r="65" spans="1:5" s="38" customFormat="1" ht="15.75" outlineLevel="2" thickBot="1">
      <c r="A65" s="34" t="s">
        <v>127</v>
      </c>
      <c r="B65" s="34" t="s">
        <v>127</v>
      </c>
      <c r="C65" s="34">
        <v>22636.76</v>
      </c>
      <c r="D65" s="34" t="s">
        <v>4</v>
      </c>
      <c r="E65" s="34">
        <v>28120.2</v>
      </c>
    </row>
    <row r="66" spans="1:5" ht="29.25" thickBot="1">
      <c r="A66" s="28" t="s">
        <v>27</v>
      </c>
      <c r="B66" s="10" t="e">
        <f>SUM(#REF!)</f>
        <v>#REF!</v>
      </c>
      <c r="C66" s="11">
        <f>C67+C68</f>
        <v>227695.86</v>
      </c>
      <c r="D66" s="3"/>
      <c r="E66" s="2"/>
    </row>
    <row r="67" spans="1:5" s="38" customFormat="1" ht="15.75" outlineLevel="2" thickBot="1">
      <c r="A67" s="34" t="s">
        <v>125</v>
      </c>
      <c r="B67" s="34" t="s">
        <v>124</v>
      </c>
      <c r="C67" s="34">
        <v>111880.19</v>
      </c>
      <c r="D67" s="34" t="s">
        <v>4</v>
      </c>
      <c r="E67" s="34">
        <v>28110.6</v>
      </c>
    </row>
    <row r="68" spans="1:5" s="38" customFormat="1" ht="15.75" outlineLevel="2" thickBot="1">
      <c r="A68" s="34" t="s">
        <v>122</v>
      </c>
      <c r="B68" s="34" t="s">
        <v>121</v>
      </c>
      <c r="C68" s="34">
        <v>115815.67</v>
      </c>
      <c r="D68" s="34" t="s">
        <v>4</v>
      </c>
      <c r="E68" s="34">
        <v>28110.6</v>
      </c>
    </row>
    <row r="69" spans="1:5" ht="28.5">
      <c r="A69" s="28" t="s">
        <v>28</v>
      </c>
      <c r="B69" s="10" t="e">
        <f>#REF!</f>
        <v>#REF!</v>
      </c>
      <c r="C69" s="11">
        <v>0</v>
      </c>
      <c r="D69" s="3"/>
      <c r="E69" s="2"/>
    </row>
    <row r="70" spans="1:5" ht="28.5">
      <c r="A70" s="28" t="s">
        <v>29</v>
      </c>
      <c r="B70" s="10" t="e">
        <f>#REF!+#REF!</f>
        <v>#REF!</v>
      </c>
      <c r="C70" s="11">
        <v>0</v>
      </c>
      <c r="D70" s="3"/>
      <c r="E70" s="2"/>
    </row>
    <row r="71" spans="1:5" ht="28.5">
      <c r="A71" s="28" t="s">
        <v>30</v>
      </c>
      <c r="B71" s="10" t="e">
        <f>#REF!</f>
        <v>#REF!</v>
      </c>
      <c r="C71" s="11">
        <v>0</v>
      </c>
      <c r="D71" s="3"/>
      <c r="E71" s="2"/>
    </row>
    <row r="72" spans="1:5" ht="29.25" thickBot="1">
      <c r="A72" s="28" t="s">
        <v>31</v>
      </c>
      <c r="B72" s="10" t="e">
        <f>#REF!+#REF!</f>
        <v>#REF!</v>
      </c>
      <c r="C72" s="11">
        <f>C73+C74</f>
        <v>26648.85</v>
      </c>
      <c r="D72" s="3"/>
      <c r="E72" s="2"/>
    </row>
    <row r="73" spans="1:5" s="38" customFormat="1" ht="15.75" outlineLevel="2" thickBot="1">
      <c r="A73" s="34" t="s">
        <v>133</v>
      </c>
      <c r="B73" s="34" t="s">
        <v>133</v>
      </c>
      <c r="C73" s="34">
        <v>11525.35</v>
      </c>
      <c r="D73" s="34" t="s">
        <v>4</v>
      </c>
      <c r="E73" s="34">
        <v>28110.6</v>
      </c>
    </row>
    <row r="74" spans="1:5" s="38" customFormat="1" ht="15.75" outlineLevel="2" thickBot="1">
      <c r="A74" s="34" t="s">
        <v>131</v>
      </c>
      <c r="B74" s="34" t="s">
        <v>131</v>
      </c>
      <c r="C74" s="34">
        <v>15123.5</v>
      </c>
      <c r="D74" s="34" t="s">
        <v>4</v>
      </c>
      <c r="E74" s="34">
        <v>28110.6</v>
      </c>
    </row>
    <row r="75" spans="1:5" ht="43.5" thickBot="1">
      <c r="A75" s="28" t="s">
        <v>32</v>
      </c>
      <c r="B75" s="10" t="e">
        <f>#REF!</f>
        <v>#REF!</v>
      </c>
      <c r="C75" s="11">
        <f>C76</f>
        <v>956.16</v>
      </c>
      <c r="D75" s="3"/>
      <c r="E75" s="2"/>
    </row>
    <row r="76" spans="1:5" s="38" customFormat="1" ht="15.75" outlineLevel="2" thickBot="1">
      <c r="A76" s="34" t="s">
        <v>23</v>
      </c>
      <c r="B76" s="34" t="s">
        <v>23</v>
      </c>
      <c r="C76" s="34">
        <v>956.16</v>
      </c>
      <c r="D76" s="34" t="s">
        <v>4</v>
      </c>
      <c r="E76" s="34">
        <v>664</v>
      </c>
    </row>
    <row r="77" spans="1:5" ht="57.75" thickBot="1">
      <c r="A77" s="28" t="s">
        <v>33</v>
      </c>
      <c r="B77" s="10" t="e">
        <f>SUM(#REF!)</f>
        <v>#REF!</v>
      </c>
      <c r="C77" s="11">
        <f>SUM(C78:C86)</f>
        <v>120742.88</v>
      </c>
      <c r="D77" s="3"/>
      <c r="E77" s="2"/>
    </row>
    <row r="78" spans="1:5" s="38" customFormat="1" ht="15.75" outlineLevel="2" thickBot="1">
      <c r="A78" s="34" t="s">
        <v>56</v>
      </c>
      <c r="B78" s="34" t="s">
        <v>56</v>
      </c>
      <c r="C78" s="34">
        <v>800</v>
      </c>
      <c r="D78" s="34" t="s">
        <v>57</v>
      </c>
      <c r="E78" s="34">
        <v>8</v>
      </c>
    </row>
    <row r="79" spans="1:5" s="38" customFormat="1" ht="15.75" outlineLevel="2" thickBot="1">
      <c r="A79" s="34" t="s">
        <v>166</v>
      </c>
      <c r="B79" s="34" t="s">
        <v>165</v>
      </c>
      <c r="C79" s="34">
        <v>477.88</v>
      </c>
      <c r="D79" s="34" t="s">
        <v>4</v>
      </c>
      <c r="E79" s="34">
        <v>28110.6</v>
      </c>
    </row>
    <row r="80" spans="1:5" s="38" customFormat="1" ht="15.75" outlineLevel="2" thickBot="1">
      <c r="A80" s="34" t="s">
        <v>163</v>
      </c>
      <c r="B80" s="34" t="s">
        <v>162</v>
      </c>
      <c r="C80" s="34">
        <v>477.88</v>
      </c>
      <c r="D80" s="34" t="s">
        <v>4</v>
      </c>
      <c r="E80" s="34">
        <v>28110.6</v>
      </c>
    </row>
    <row r="81" spans="1:5" s="38" customFormat="1" ht="15.75" outlineLevel="2" thickBot="1">
      <c r="A81" s="34" t="s">
        <v>58</v>
      </c>
      <c r="B81" s="34" t="s">
        <v>58</v>
      </c>
      <c r="C81" s="34">
        <v>800</v>
      </c>
      <c r="D81" s="34" t="s">
        <v>5</v>
      </c>
      <c r="E81" s="34">
        <v>20</v>
      </c>
    </row>
    <row r="82" spans="1:5" s="38" customFormat="1" ht="15.75" outlineLevel="2" thickBot="1">
      <c r="A82" s="34" t="s">
        <v>117</v>
      </c>
      <c r="B82" s="34" t="s">
        <v>116</v>
      </c>
      <c r="C82" s="34">
        <v>56221.2</v>
      </c>
      <c r="D82" s="34" t="s">
        <v>4</v>
      </c>
      <c r="E82" s="34">
        <v>28110.6</v>
      </c>
    </row>
    <row r="83" spans="1:5" s="38" customFormat="1" ht="15.75" outlineLevel="2" thickBot="1">
      <c r="A83" s="34" t="s">
        <v>114</v>
      </c>
      <c r="B83" s="34" t="s">
        <v>113</v>
      </c>
      <c r="C83" s="34">
        <v>53410.14</v>
      </c>
      <c r="D83" s="34" t="s">
        <v>4</v>
      </c>
      <c r="E83" s="34">
        <v>28110.6</v>
      </c>
    </row>
    <row r="84" spans="1:5" s="38" customFormat="1" ht="15.75" outlineLevel="2" thickBot="1">
      <c r="A84" s="34" t="s">
        <v>84</v>
      </c>
      <c r="B84" s="34" t="s">
        <v>83</v>
      </c>
      <c r="C84" s="34">
        <v>7835.7</v>
      </c>
      <c r="D84" s="34" t="s">
        <v>5</v>
      </c>
      <c r="E84" s="34">
        <v>2</v>
      </c>
    </row>
    <row r="85" spans="1:5" s="38" customFormat="1" ht="15.75" outlineLevel="2" thickBot="1">
      <c r="A85" s="34" t="s">
        <v>79</v>
      </c>
      <c r="B85" s="34" t="s">
        <v>79</v>
      </c>
      <c r="C85" s="34">
        <v>357.6</v>
      </c>
      <c r="D85" s="34" t="s">
        <v>4</v>
      </c>
      <c r="E85" s="34">
        <v>80</v>
      </c>
    </row>
    <row r="86" spans="1:5" s="38" customFormat="1" ht="15.75" outlineLevel="2" thickBot="1">
      <c r="A86" s="34" t="s">
        <v>69</v>
      </c>
      <c r="B86" s="34" t="s">
        <v>69</v>
      </c>
      <c r="C86" s="34">
        <v>362.48</v>
      </c>
      <c r="D86" s="34" t="s">
        <v>5</v>
      </c>
      <c r="E86" s="34">
        <v>2</v>
      </c>
    </row>
    <row r="87" spans="1:5">
      <c r="A87" s="28" t="s">
        <v>34</v>
      </c>
      <c r="B87" s="10">
        <f>B88</f>
        <v>3966.1016949152545</v>
      </c>
      <c r="C87" s="11">
        <f>C88</f>
        <v>4680</v>
      </c>
      <c r="D87" s="3"/>
      <c r="E87" s="2"/>
    </row>
    <row r="88" spans="1:5" ht="45">
      <c r="A88" s="5" t="s">
        <v>9</v>
      </c>
      <c r="B88" s="12">
        <f>C88/1.18</f>
        <v>3966.1016949152545</v>
      </c>
      <c r="C88" s="14">
        <f>E88*12*5</f>
        <v>4680</v>
      </c>
      <c r="D88" s="5" t="s">
        <v>7</v>
      </c>
      <c r="E88" s="5">
        <v>78</v>
      </c>
    </row>
    <row r="89" spans="1:5">
      <c r="A89" s="28" t="s">
        <v>190</v>
      </c>
      <c r="B89" s="15" t="e">
        <f>B13+B16+B19+#REF!+#REF!+#REF!+B66+B69+B70+B71+B72+B75+B77+B87</f>
        <v>#REF!</v>
      </c>
      <c r="C89" s="16">
        <f>C13+C16+C19+C22+C29+C41+C70+C71+C72+C75+C1003+C77+C66+C63</f>
        <v>1306657.76</v>
      </c>
      <c r="D89" s="13" t="s">
        <v>48</v>
      </c>
      <c r="E89" s="2"/>
    </row>
    <row r="90" spans="1:5">
      <c r="A90" s="28" t="s">
        <v>191</v>
      </c>
      <c r="B90" s="17"/>
      <c r="C90" s="11">
        <f>C89*1.18+C87</f>
        <v>1546536.1568</v>
      </c>
      <c r="D90" s="13" t="s">
        <v>48</v>
      </c>
      <c r="E90" s="2"/>
    </row>
    <row r="91" spans="1:5">
      <c r="A91" s="28" t="s">
        <v>192</v>
      </c>
      <c r="B91" s="17"/>
      <c r="C91" s="11">
        <f>C4+C6+C9-C90</f>
        <v>-1062264.0297999999</v>
      </c>
      <c r="D91" s="13" t="s">
        <v>48</v>
      </c>
      <c r="E91" s="2"/>
    </row>
    <row r="92" spans="1:5" ht="28.5">
      <c r="A92" s="25" t="s">
        <v>193</v>
      </c>
      <c r="B92" s="10"/>
      <c r="C92" s="11">
        <f>C91+C8</f>
        <v>-887473.2797999999</v>
      </c>
      <c r="D92" s="13" t="s">
        <v>48</v>
      </c>
      <c r="E92" s="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96" fitToHeight="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6"/>
  <sheetViews>
    <sheetView topLeftCell="A103" workbookViewId="0">
      <selection activeCell="A124" activeCellId="7" sqref="A24:XFD24 A26:XFD26 A30:XFD30 A76:XFD76 A78:XFD78 A106:XFD106 A112:XFD112 A124:XFD124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189</v>
      </c>
    </row>
    <row r="3" spans="1:5">
      <c r="A3" t="s">
        <v>188</v>
      </c>
    </row>
    <row r="4" spans="1:5" ht="15.75" thickBot="1"/>
    <row r="5" spans="1:5" ht="15.75" thickBot="1">
      <c r="A5" s="31"/>
      <c r="B5" s="31" t="s">
        <v>187</v>
      </c>
      <c r="C5" s="31" t="s">
        <v>186</v>
      </c>
      <c r="D5" s="31" t="s">
        <v>185</v>
      </c>
      <c r="E5" s="31" t="s">
        <v>184</v>
      </c>
    </row>
    <row r="6" spans="1:5" s="33" customFormat="1" ht="15.75" outlineLevel="2" thickBot="1">
      <c r="A6" s="32" t="s">
        <v>183</v>
      </c>
      <c r="B6" s="32" t="s">
        <v>183</v>
      </c>
      <c r="C6" s="32">
        <v>59771.8</v>
      </c>
      <c r="D6" s="32" t="s">
        <v>18</v>
      </c>
      <c r="E6" s="32">
        <v>1111</v>
      </c>
    </row>
    <row r="7" spans="1:5" ht="15.75" outlineLevel="1" thickBot="1">
      <c r="A7" s="30" t="s">
        <v>182</v>
      </c>
      <c r="B7" s="24"/>
      <c r="C7" s="24">
        <f>SUBTOTAL(9,C6:C6)</f>
        <v>59771.8</v>
      </c>
      <c r="D7" s="24"/>
      <c r="E7" s="24">
        <f>SUBTOTAL(9,E6:E6)</f>
        <v>1111</v>
      </c>
    </row>
    <row r="8" spans="1:5" s="33" customFormat="1" ht="15.75" outlineLevel="2" thickBot="1">
      <c r="A8" s="32" t="s">
        <v>181</v>
      </c>
      <c r="B8" s="32" t="s">
        <v>181</v>
      </c>
      <c r="C8" s="32">
        <v>58695.8</v>
      </c>
      <c r="D8" s="32" t="s">
        <v>18</v>
      </c>
      <c r="E8" s="32">
        <v>1091</v>
      </c>
    </row>
    <row r="9" spans="1:5" ht="15.75" outlineLevel="1" thickBot="1">
      <c r="A9" s="29" t="s">
        <v>180</v>
      </c>
      <c r="B9" s="24"/>
      <c r="C9" s="24">
        <f>SUBTOTAL(9,C8:C8)</f>
        <v>58695.8</v>
      </c>
      <c r="D9" s="24"/>
      <c r="E9" s="24">
        <f>SUBTOTAL(9,E8:E8)</f>
        <v>1091</v>
      </c>
    </row>
    <row r="10" spans="1:5" s="33" customFormat="1" ht="15.75" outlineLevel="2" thickBot="1">
      <c r="A10" s="32" t="s">
        <v>35</v>
      </c>
      <c r="B10" s="32" t="s">
        <v>35</v>
      </c>
      <c r="C10" s="32">
        <v>484.53</v>
      </c>
      <c r="D10" s="32" t="s">
        <v>36</v>
      </c>
      <c r="E10" s="32">
        <v>1</v>
      </c>
    </row>
    <row r="11" spans="1:5" ht="15.75" outlineLevel="1" thickBot="1">
      <c r="A11" s="29" t="s">
        <v>179</v>
      </c>
      <c r="B11" s="24"/>
      <c r="C11" s="24">
        <f>SUBTOTAL(9,C10:C10)</f>
        <v>484.53</v>
      </c>
      <c r="D11" s="24"/>
      <c r="E11" s="24">
        <f>SUBTOTAL(9,E10:E10)</f>
        <v>1</v>
      </c>
    </row>
    <row r="12" spans="1:5" s="33" customFormat="1" ht="15.75" outlineLevel="2" thickBot="1">
      <c r="A12" s="32" t="s">
        <v>178</v>
      </c>
      <c r="B12" s="32" t="s">
        <v>177</v>
      </c>
      <c r="C12" s="32">
        <v>3092.17</v>
      </c>
      <c r="D12" s="32" t="s">
        <v>4</v>
      </c>
      <c r="E12" s="32">
        <v>28110.6</v>
      </c>
    </row>
    <row r="13" spans="1:5" ht="15.75" outlineLevel="1" thickBot="1">
      <c r="A13" s="29" t="s">
        <v>176</v>
      </c>
      <c r="B13" s="24"/>
      <c r="C13" s="24">
        <f>SUBTOTAL(9,C12:C12)</f>
        <v>3092.17</v>
      </c>
      <c r="D13" s="24"/>
      <c r="E13" s="24">
        <f>SUBTOTAL(9,E12:E12)</f>
        <v>28110.6</v>
      </c>
    </row>
    <row r="14" spans="1:5" s="33" customFormat="1" ht="15.75" outlineLevel="2" thickBot="1">
      <c r="A14" s="32" t="s">
        <v>175</v>
      </c>
      <c r="B14" s="32" t="s">
        <v>174</v>
      </c>
      <c r="C14" s="32">
        <v>3092.16</v>
      </c>
      <c r="D14" s="32" t="s">
        <v>4</v>
      </c>
      <c r="E14" s="32">
        <v>28110.6</v>
      </c>
    </row>
    <row r="15" spans="1:5" ht="15.75" outlineLevel="1" thickBot="1">
      <c r="A15" s="29" t="s">
        <v>173</v>
      </c>
      <c r="B15" s="24"/>
      <c r="C15" s="24">
        <f>SUBTOTAL(9,C14:C14)</f>
        <v>3092.16</v>
      </c>
      <c r="D15" s="24"/>
      <c r="E15" s="24">
        <f>SUBTOTAL(9,E14:E14)</f>
        <v>28110.6</v>
      </c>
    </row>
    <row r="16" spans="1:5" s="33" customFormat="1" ht="15.75" outlineLevel="2" thickBot="1">
      <c r="A16" s="32" t="s">
        <v>23</v>
      </c>
      <c r="B16" s="32" t="s">
        <v>23</v>
      </c>
      <c r="C16" s="32">
        <v>956.16</v>
      </c>
      <c r="D16" s="32" t="s">
        <v>4</v>
      </c>
      <c r="E16" s="32">
        <v>664</v>
      </c>
    </row>
    <row r="17" spans="1:5" ht="15.75" outlineLevel="1" thickBot="1">
      <c r="A17" s="29" t="s">
        <v>172</v>
      </c>
      <c r="B17" s="24"/>
      <c r="C17" s="24">
        <f>SUBTOTAL(9,C16:C16)</f>
        <v>956.16</v>
      </c>
      <c r="D17" s="24"/>
      <c r="E17" s="24">
        <f>SUBTOTAL(9,E16:E16)</f>
        <v>664</v>
      </c>
    </row>
    <row r="18" spans="1:5" s="33" customFormat="1" ht="15.75" outlineLevel="2" thickBot="1">
      <c r="A18" s="32" t="s">
        <v>171</v>
      </c>
      <c r="B18" s="32" t="s">
        <v>170</v>
      </c>
      <c r="C18" s="32">
        <v>220.54</v>
      </c>
      <c r="D18" s="32" t="s">
        <v>5</v>
      </c>
      <c r="E18" s="32">
        <v>1</v>
      </c>
    </row>
    <row r="19" spans="1:5" ht="15.75" outlineLevel="1" thickBot="1">
      <c r="A19" s="29" t="s">
        <v>169</v>
      </c>
      <c r="B19" s="24"/>
      <c r="C19" s="24">
        <f>SUBTOTAL(9,C18:C18)</f>
        <v>220.54</v>
      </c>
      <c r="D19" s="24"/>
      <c r="E19" s="24">
        <f>SUBTOTAL(9,E18:E18)</f>
        <v>1</v>
      </c>
    </row>
    <row r="20" spans="1:5" s="33" customFormat="1" ht="15.75" outlineLevel="2" thickBot="1">
      <c r="A20" s="32" t="s">
        <v>43</v>
      </c>
      <c r="B20" s="32" t="s">
        <v>43</v>
      </c>
      <c r="C20" s="32">
        <v>12353.07</v>
      </c>
      <c r="D20" s="32" t="s">
        <v>6</v>
      </c>
      <c r="E20" s="32">
        <v>69</v>
      </c>
    </row>
    <row r="21" spans="1:5" ht="15.75" outlineLevel="1" thickBot="1">
      <c r="A21" s="29" t="s">
        <v>168</v>
      </c>
      <c r="B21" s="24"/>
      <c r="C21" s="24">
        <f>SUBTOTAL(9,C20:C20)</f>
        <v>12353.07</v>
      </c>
      <c r="D21" s="24"/>
      <c r="E21" s="24">
        <f>SUBTOTAL(9,E20:E20)</f>
        <v>69</v>
      </c>
    </row>
    <row r="22" spans="1:5" s="33" customFormat="1" ht="15.75" outlineLevel="2" thickBot="1">
      <c r="A22" s="32" t="s">
        <v>56</v>
      </c>
      <c r="B22" s="32" t="s">
        <v>56</v>
      </c>
      <c r="C22" s="32">
        <v>800</v>
      </c>
      <c r="D22" s="32" t="s">
        <v>57</v>
      </c>
      <c r="E22" s="32">
        <v>8</v>
      </c>
    </row>
    <row r="23" spans="1:5" ht="15.75" outlineLevel="1" thickBot="1">
      <c r="A23" s="29" t="s">
        <v>167</v>
      </c>
      <c r="B23" s="24"/>
      <c r="C23" s="24">
        <f>SUBTOTAL(9,C22:C22)</f>
        <v>800</v>
      </c>
      <c r="D23" s="24"/>
      <c r="E23" s="24">
        <f>SUBTOTAL(9,E22:E22)</f>
        <v>8</v>
      </c>
    </row>
    <row r="24" spans="1:5" s="33" customFormat="1" ht="15.75" outlineLevel="2" thickBot="1">
      <c r="A24" s="32" t="s">
        <v>166</v>
      </c>
      <c r="B24" s="32" t="s">
        <v>165</v>
      </c>
      <c r="C24" s="32">
        <v>477.88</v>
      </c>
      <c r="D24" s="32" t="s">
        <v>4</v>
      </c>
      <c r="E24" s="32">
        <v>28110.6</v>
      </c>
    </row>
    <row r="25" spans="1:5" ht="15.75" outlineLevel="1" thickBot="1">
      <c r="A25" s="29" t="s">
        <v>164</v>
      </c>
      <c r="B25" s="24"/>
      <c r="C25" s="24">
        <f>SUBTOTAL(9,C24:C24)</f>
        <v>477.88</v>
      </c>
      <c r="D25" s="24"/>
      <c r="E25" s="24">
        <f>SUBTOTAL(9,E24:E24)</f>
        <v>28110.6</v>
      </c>
    </row>
    <row r="26" spans="1:5" s="33" customFormat="1" ht="15.75" outlineLevel="2" thickBot="1">
      <c r="A26" s="32" t="s">
        <v>163</v>
      </c>
      <c r="B26" s="32" t="s">
        <v>162</v>
      </c>
      <c r="C26" s="32">
        <v>477.88</v>
      </c>
      <c r="D26" s="32" t="s">
        <v>4</v>
      </c>
      <c r="E26" s="32">
        <v>28110.6</v>
      </c>
    </row>
    <row r="27" spans="1:5" ht="15.75" outlineLevel="1" thickBot="1">
      <c r="A27" s="29" t="s">
        <v>161</v>
      </c>
      <c r="B27" s="24"/>
      <c r="C27" s="24">
        <f>SUBTOTAL(9,C26:C26)</f>
        <v>477.88</v>
      </c>
      <c r="D27" s="24"/>
      <c r="E27" s="24">
        <f>SUBTOTAL(9,E26:E26)</f>
        <v>28110.6</v>
      </c>
    </row>
    <row r="28" spans="1:5" s="33" customFormat="1" ht="15.75" outlineLevel="2" thickBot="1">
      <c r="A28" s="32" t="s">
        <v>160</v>
      </c>
      <c r="B28" s="32" t="s">
        <v>160</v>
      </c>
      <c r="C28" s="32">
        <v>2807</v>
      </c>
      <c r="D28" s="32" t="s">
        <v>6</v>
      </c>
      <c r="E28" s="32">
        <v>10</v>
      </c>
    </row>
    <row r="29" spans="1:5" ht="15.75" outlineLevel="1" thickBot="1">
      <c r="A29" s="29" t="s">
        <v>159</v>
      </c>
      <c r="B29" s="24"/>
      <c r="C29" s="24">
        <f>SUBTOTAL(9,C28:C28)</f>
        <v>2807</v>
      </c>
      <c r="D29" s="24"/>
      <c r="E29" s="24">
        <f>SUBTOTAL(9,E28:E28)</f>
        <v>10</v>
      </c>
    </row>
    <row r="30" spans="1:5" s="33" customFormat="1" ht="15.75" outlineLevel="2" thickBot="1">
      <c r="A30" s="32" t="s">
        <v>58</v>
      </c>
      <c r="B30" s="32" t="s">
        <v>58</v>
      </c>
      <c r="C30" s="32">
        <v>800</v>
      </c>
      <c r="D30" s="32" t="s">
        <v>5</v>
      </c>
      <c r="E30" s="32">
        <v>20</v>
      </c>
    </row>
    <row r="31" spans="1:5" ht="15.75" outlineLevel="1" thickBot="1">
      <c r="A31" s="29" t="s">
        <v>158</v>
      </c>
      <c r="B31" s="24"/>
      <c r="C31" s="24">
        <f>SUBTOTAL(9,C30:C30)</f>
        <v>800</v>
      </c>
      <c r="D31" s="24"/>
      <c r="E31" s="24">
        <f>SUBTOTAL(9,E30:E30)</f>
        <v>20</v>
      </c>
    </row>
    <row r="32" spans="1:5" s="33" customFormat="1" ht="15.75" outlineLevel="2" thickBot="1">
      <c r="A32" s="32" t="s">
        <v>59</v>
      </c>
      <c r="B32" s="32" t="s">
        <v>59</v>
      </c>
      <c r="C32" s="32">
        <v>383.63</v>
      </c>
      <c r="D32" s="32" t="s">
        <v>5</v>
      </c>
      <c r="E32" s="32">
        <v>1</v>
      </c>
    </row>
    <row r="33" spans="1:5" ht="15.75" outlineLevel="1" thickBot="1">
      <c r="A33" s="29" t="s">
        <v>157</v>
      </c>
      <c r="B33" s="24"/>
      <c r="C33" s="24">
        <f>SUBTOTAL(9,C32:C32)</f>
        <v>383.63</v>
      </c>
      <c r="D33" s="24"/>
      <c r="E33" s="24">
        <f>SUBTOTAL(9,E32:E32)</f>
        <v>1</v>
      </c>
    </row>
    <row r="34" spans="1:5" s="33" customFormat="1" ht="15.75" outlineLevel="2" thickBot="1">
      <c r="A34" s="32" t="s">
        <v>60</v>
      </c>
      <c r="B34" s="32" t="s">
        <v>60</v>
      </c>
      <c r="C34" s="32">
        <v>9990</v>
      </c>
      <c r="D34" s="32" t="s">
        <v>5</v>
      </c>
      <c r="E34" s="32">
        <v>4</v>
      </c>
    </row>
    <row r="35" spans="1:5" ht="15.75" outlineLevel="1" thickBot="1">
      <c r="A35" s="29" t="s">
        <v>156</v>
      </c>
      <c r="B35" s="24"/>
      <c r="C35" s="24">
        <f>SUBTOTAL(9,C34:C34)</f>
        <v>9990</v>
      </c>
      <c r="D35" s="24"/>
      <c r="E35" s="24">
        <f>SUBTOTAL(9,E34:E34)</f>
        <v>4</v>
      </c>
    </row>
    <row r="36" spans="1:5" s="33" customFormat="1" ht="15.75" outlineLevel="2" thickBot="1">
      <c r="A36" s="32" t="s">
        <v>155</v>
      </c>
      <c r="B36" s="32" t="s">
        <v>155</v>
      </c>
      <c r="C36" s="32">
        <v>10656.21</v>
      </c>
      <c r="D36" s="32" t="s">
        <v>5</v>
      </c>
      <c r="E36" s="32">
        <v>1</v>
      </c>
    </row>
    <row r="37" spans="1:5" ht="15.75" outlineLevel="1" thickBot="1">
      <c r="A37" s="29" t="s">
        <v>154</v>
      </c>
      <c r="B37" s="24"/>
      <c r="C37" s="24">
        <f>SUBTOTAL(9,C36:C36)</f>
        <v>10656.21</v>
      </c>
      <c r="D37" s="24"/>
      <c r="E37" s="24">
        <f>SUBTOTAL(9,E36:E36)</f>
        <v>1</v>
      </c>
    </row>
    <row r="38" spans="1:5" s="33" customFormat="1" ht="15.75" outlineLevel="2" thickBot="1">
      <c r="A38" s="32" t="s">
        <v>153</v>
      </c>
      <c r="B38" s="32" t="s">
        <v>153</v>
      </c>
      <c r="C38" s="32">
        <v>699.02</v>
      </c>
      <c r="D38" s="32" t="s">
        <v>6</v>
      </c>
      <c r="E38" s="32">
        <v>1</v>
      </c>
    </row>
    <row r="39" spans="1:5" ht="15.75" outlineLevel="1" thickBot="1">
      <c r="A39" s="29" t="s">
        <v>152</v>
      </c>
      <c r="B39" s="24"/>
      <c r="C39" s="24">
        <f>SUBTOTAL(9,C38:C38)</f>
        <v>699.02</v>
      </c>
      <c r="D39" s="24"/>
      <c r="E39" s="24">
        <f>SUBTOTAL(9,E38:E38)</f>
        <v>1</v>
      </c>
    </row>
    <row r="40" spans="1:5" s="33" customFormat="1" ht="15.75" outlineLevel="2" thickBot="1">
      <c r="A40" s="32" t="s">
        <v>151</v>
      </c>
      <c r="B40" s="32" t="s">
        <v>151</v>
      </c>
      <c r="C40" s="32">
        <v>126942.75</v>
      </c>
      <c r="D40" s="32" t="s">
        <v>150</v>
      </c>
      <c r="E40" s="32">
        <v>207</v>
      </c>
    </row>
    <row r="41" spans="1:5" ht="15.75" outlineLevel="1" thickBot="1">
      <c r="A41" s="29" t="s">
        <v>149</v>
      </c>
      <c r="B41" s="24"/>
      <c r="C41" s="24">
        <f>SUBTOTAL(9,C40:C40)</f>
        <v>126942.75</v>
      </c>
      <c r="D41" s="24"/>
      <c r="E41" s="24">
        <f>SUBTOTAL(9,E40:E40)</f>
        <v>207</v>
      </c>
    </row>
    <row r="42" spans="1:5" s="33" customFormat="1" ht="15.75" outlineLevel="2" thickBot="1">
      <c r="A42" s="32" t="s">
        <v>148</v>
      </c>
      <c r="B42" s="32" t="s">
        <v>148</v>
      </c>
      <c r="C42" s="32">
        <v>7076.25</v>
      </c>
      <c r="D42" s="32" t="s">
        <v>6</v>
      </c>
      <c r="E42" s="32">
        <v>15</v>
      </c>
    </row>
    <row r="43" spans="1:5" ht="15.75" outlineLevel="1" thickBot="1">
      <c r="A43" s="29" t="s">
        <v>147</v>
      </c>
      <c r="B43" s="24"/>
      <c r="C43" s="24">
        <f>SUBTOTAL(9,C42:C42)</f>
        <v>7076.25</v>
      </c>
      <c r="D43" s="24"/>
      <c r="E43" s="24">
        <f>SUBTOTAL(9,E42:E42)</f>
        <v>15</v>
      </c>
    </row>
    <row r="44" spans="1:5" s="33" customFormat="1" ht="15.75" outlineLevel="2" thickBot="1">
      <c r="A44" s="32" t="s">
        <v>146</v>
      </c>
      <c r="B44" s="32" t="s">
        <v>146</v>
      </c>
      <c r="C44" s="32">
        <v>165.48</v>
      </c>
      <c r="D44" s="32" t="s">
        <v>5</v>
      </c>
      <c r="E44" s="32">
        <v>2</v>
      </c>
    </row>
    <row r="45" spans="1:5" ht="15.75" outlineLevel="1" thickBot="1">
      <c r="A45" s="29" t="s">
        <v>145</v>
      </c>
      <c r="B45" s="24"/>
      <c r="C45" s="24">
        <f>SUBTOTAL(9,C44:C44)</f>
        <v>165.48</v>
      </c>
      <c r="D45" s="24"/>
      <c r="E45" s="24">
        <f>SUBTOTAL(9,E44:E44)</f>
        <v>2</v>
      </c>
    </row>
    <row r="46" spans="1:5" s="33" customFormat="1" ht="15.75" outlineLevel="2" thickBot="1">
      <c r="A46" s="32" t="s">
        <v>144</v>
      </c>
      <c r="B46" s="32" t="s">
        <v>144</v>
      </c>
      <c r="C46" s="32">
        <v>3837.8</v>
      </c>
      <c r="D46" s="32" t="s">
        <v>5</v>
      </c>
      <c r="E46" s="32">
        <v>2</v>
      </c>
    </row>
    <row r="47" spans="1:5" ht="15.75" outlineLevel="1" thickBot="1">
      <c r="A47" s="29" t="s">
        <v>143</v>
      </c>
      <c r="B47" s="24"/>
      <c r="C47" s="24">
        <f>SUBTOTAL(9,C46:C46)</f>
        <v>3837.8</v>
      </c>
      <c r="D47" s="24"/>
      <c r="E47" s="24">
        <f>SUBTOTAL(9,E46:E46)</f>
        <v>2</v>
      </c>
    </row>
    <row r="48" spans="1:5" s="33" customFormat="1" ht="15.75" outlineLevel="2" thickBot="1">
      <c r="A48" s="32" t="s">
        <v>14</v>
      </c>
      <c r="B48" s="32" t="s">
        <v>14</v>
      </c>
      <c r="C48" s="32">
        <v>34540.199999999997</v>
      </c>
      <c r="D48" s="32" t="s">
        <v>5</v>
      </c>
      <c r="E48" s="32">
        <v>18</v>
      </c>
    </row>
    <row r="49" spans="1:5" ht="15.75" outlineLevel="1" thickBot="1">
      <c r="A49" s="29" t="s">
        <v>142</v>
      </c>
      <c r="B49" s="24"/>
      <c r="C49" s="24">
        <f>SUBTOTAL(9,C48:C48)</f>
        <v>34540.199999999997</v>
      </c>
      <c r="D49" s="24"/>
      <c r="E49" s="24">
        <f>SUBTOTAL(9,E48:E48)</f>
        <v>18</v>
      </c>
    </row>
    <row r="50" spans="1:5" s="33" customFormat="1" ht="15.75" outlineLevel="2" thickBot="1">
      <c r="A50" s="32" t="s">
        <v>15</v>
      </c>
      <c r="B50" s="32" t="s">
        <v>15</v>
      </c>
      <c r="C50" s="32">
        <v>4635</v>
      </c>
      <c r="D50" s="32" t="s">
        <v>6</v>
      </c>
      <c r="E50" s="32">
        <v>4.5</v>
      </c>
    </row>
    <row r="51" spans="1:5" ht="15.75" outlineLevel="1" thickBot="1">
      <c r="A51" s="29" t="s">
        <v>141</v>
      </c>
      <c r="B51" s="24"/>
      <c r="C51" s="24">
        <f>SUBTOTAL(9,C50:C50)</f>
        <v>4635</v>
      </c>
      <c r="D51" s="24"/>
      <c r="E51" s="24">
        <f>SUBTOTAL(9,E50:E50)</f>
        <v>4.5</v>
      </c>
    </row>
    <row r="52" spans="1:5" s="33" customFormat="1" ht="15.75" outlineLevel="2" thickBot="1">
      <c r="A52" s="32" t="s">
        <v>51</v>
      </c>
      <c r="B52" s="32" t="s">
        <v>51</v>
      </c>
      <c r="C52" s="32">
        <v>15333.96</v>
      </c>
      <c r="D52" s="32" t="s">
        <v>38</v>
      </c>
      <c r="E52" s="32">
        <v>12</v>
      </c>
    </row>
    <row r="53" spans="1:5" ht="15.75" outlineLevel="1" thickBot="1">
      <c r="A53" s="29" t="s">
        <v>140</v>
      </c>
      <c r="B53" s="24"/>
      <c r="C53" s="24">
        <f>SUBTOTAL(9,C52:C52)</f>
        <v>15333.96</v>
      </c>
      <c r="D53" s="24"/>
      <c r="E53" s="24">
        <f>SUBTOTAL(9,E52:E52)</f>
        <v>12</v>
      </c>
    </row>
    <row r="54" spans="1:5" s="33" customFormat="1" ht="15.75" outlineLevel="2" thickBot="1">
      <c r="A54" s="32" t="s">
        <v>139</v>
      </c>
      <c r="B54" s="32" t="s">
        <v>139</v>
      </c>
      <c r="C54" s="32">
        <v>3612.64</v>
      </c>
      <c r="D54" s="32" t="s">
        <v>6</v>
      </c>
      <c r="E54" s="32">
        <v>4</v>
      </c>
    </row>
    <row r="55" spans="1:5" ht="15.75" outlineLevel="1" thickBot="1">
      <c r="A55" s="29" t="s">
        <v>138</v>
      </c>
      <c r="B55" s="24"/>
      <c r="C55" s="24">
        <f>SUBTOTAL(9,C54:C54)</f>
        <v>3612.64</v>
      </c>
      <c r="D55" s="24"/>
      <c r="E55" s="24">
        <f>SUBTOTAL(9,E54:E54)</f>
        <v>4</v>
      </c>
    </row>
    <row r="56" spans="1:5" s="33" customFormat="1" ht="15.75" outlineLevel="2" thickBot="1">
      <c r="A56" s="32" t="s">
        <v>16</v>
      </c>
      <c r="B56" s="32" t="s">
        <v>16</v>
      </c>
      <c r="C56" s="32">
        <v>8240</v>
      </c>
      <c r="D56" s="32" t="s">
        <v>38</v>
      </c>
      <c r="E56" s="32">
        <v>8</v>
      </c>
    </row>
    <row r="57" spans="1:5" ht="15.75" outlineLevel="1" thickBot="1">
      <c r="A57" s="29" t="s">
        <v>137</v>
      </c>
      <c r="B57" s="24"/>
      <c r="C57" s="24">
        <f>SUBTOTAL(9,C56:C56)</f>
        <v>8240</v>
      </c>
      <c r="D57" s="24"/>
      <c r="E57" s="24">
        <f>SUBTOTAL(9,E56:E56)</f>
        <v>8</v>
      </c>
    </row>
    <row r="58" spans="1:5" s="33" customFormat="1" ht="15.75" outlineLevel="2" thickBot="1">
      <c r="A58" s="32" t="s">
        <v>44</v>
      </c>
      <c r="B58" s="32" t="s">
        <v>44</v>
      </c>
      <c r="C58" s="32">
        <v>4934.93</v>
      </c>
      <c r="D58" s="32" t="s">
        <v>6</v>
      </c>
      <c r="E58" s="32">
        <v>4.5</v>
      </c>
    </row>
    <row r="59" spans="1:5" ht="15.75" outlineLevel="1" thickBot="1">
      <c r="A59" s="29" t="s">
        <v>136</v>
      </c>
      <c r="B59" s="24"/>
      <c r="C59" s="24">
        <f>SUBTOTAL(9,C58:C58)</f>
        <v>4934.93</v>
      </c>
      <c r="D59" s="24"/>
      <c r="E59" s="24">
        <f>SUBTOTAL(9,E58:E58)</f>
        <v>4.5</v>
      </c>
    </row>
    <row r="60" spans="1:5" s="33" customFormat="1" ht="15.75" outlineLevel="2" thickBot="1">
      <c r="A60" s="32" t="s">
        <v>135</v>
      </c>
      <c r="B60" s="32" t="s">
        <v>135</v>
      </c>
      <c r="C60" s="32">
        <v>895.19</v>
      </c>
      <c r="D60" s="32" t="s">
        <v>6</v>
      </c>
      <c r="E60" s="32">
        <v>1</v>
      </c>
    </row>
    <row r="61" spans="1:5" ht="15.75" outlineLevel="1" thickBot="1">
      <c r="A61" s="29" t="s">
        <v>134</v>
      </c>
      <c r="B61" s="24"/>
      <c r="C61" s="24">
        <f>SUBTOTAL(9,C60:C60)</f>
        <v>895.19</v>
      </c>
      <c r="D61" s="24"/>
      <c r="E61" s="24">
        <f>SUBTOTAL(9,E60:E60)</f>
        <v>1</v>
      </c>
    </row>
    <row r="62" spans="1:5" s="33" customFormat="1" ht="15.75" outlineLevel="2" thickBot="1">
      <c r="A62" s="32" t="s">
        <v>133</v>
      </c>
      <c r="B62" s="32" t="s">
        <v>133</v>
      </c>
      <c r="C62" s="32">
        <v>11525.35</v>
      </c>
      <c r="D62" s="32" t="s">
        <v>4</v>
      </c>
      <c r="E62" s="32">
        <v>28110.6</v>
      </c>
    </row>
    <row r="63" spans="1:5" ht="15.75" outlineLevel="1" thickBot="1">
      <c r="A63" s="29" t="s">
        <v>132</v>
      </c>
      <c r="B63" s="24"/>
      <c r="C63" s="24">
        <f>SUBTOTAL(9,C62:C62)</f>
        <v>11525.35</v>
      </c>
      <c r="D63" s="24"/>
      <c r="E63" s="24">
        <f>SUBTOTAL(9,E62:E62)</f>
        <v>28110.6</v>
      </c>
    </row>
    <row r="64" spans="1:5" s="33" customFormat="1" ht="15.75" outlineLevel="2" thickBot="1">
      <c r="A64" s="32" t="s">
        <v>131</v>
      </c>
      <c r="B64" s="32" t="s">
        <v>131</v>
      </c>
      <c r="C64" s="32">
        <v>15123.5</v>
      </c>
      <c r="D64" s="32" t="s">
        <v>4</v>
      </c>
      <c r="E64" s="32">
        <v>28110.6</v>
      </c>
    </row>
    <row r="65" spans="1:5" ht="15.75" outlineLevel="1" thickBot="1">
      <c r="A65" s="29" t="s">
        <v>130</v>
      </c>
      <c r="B65" s="24"/>
      <c r="C65" s="24">
        <f>SUBTOTAL(9,C64:C64)</f>
        <v>15123.5</v>
      </c>
      <c r="D65" s="24"/>
      <c r="E65" s="24">
        <f>SUBTOTAL(9,E64:E64)</f>
        <v>28110.6</v>
      </c>
    </row>
    <row r="66" spans="1:5" s="33" customFormat="1" ht="15.75" outlineLevel="2" thickBot="1">
      <c r="A66" s="32" t="s">
        <v>129</v>
      </c>
      <c r="B66" s="32" t="s">
        <v>129</v>
      </c>
      <c r="C66" s="32">
        <v>23817.81</v>
      </c>
      <c r="D66" s="32" t="s">
        <v>4</v>
      </c>
      <c r="E66" s="32">
        <v>28120.2</v>
      </c>
    </row>
    <row r="67" spans="1:5" ht="15.75" outlineLevel="1" thickBot="1">
      <c r="A67" s="29" t="s">
        <v>128</v>
      </c>
      <c r="B67" s="24"/>
      <c r="C67" s="24">
        <f>SUBTOTAL(9,C66:C66)</f>
        <v>23817.81</v>
      </c>
      <c r="D67" s="24"/>
      <c r="E67" s="24">
        <f>SUBTOTAL(9,E66:E66)</f>
        <v>28120.2</v>
      </c>
    </row>
    <row r="68" spans="1:5" s="33" customFormat="1" ht="15.75" outlineLevel="2" thickBot="1">
      <c r="A68" s="32" t="s">
        <v>127</v>
      </c>
      <c r="B68" s="32" t="s">
        <v>127</v>
      </c>
      <c r="C68" s="32">
        <v>22636.76</v>
      </c>
      <c r="D68" s="32" t="s">
        <v>4</v>
      </c>
      <c r="E68" s="32">
        <v>28120.2</v>
      </c>
    </row>
    <row r="69" spans="1:5" ht="15.75" outlineLevel="1" thickBot="1">
      <c r="A69" s="29" t="s">
        <v>126</v>
      </c>
      <c r="B69" s="24"/>
      <c r="C69" s="24">
        <f>SUBTOTAL(9,C68:C68)</f>
        <v>22636.76</v>
      </c>
      <c r="D69" s="24"/>
      <c r="E69" s="24">
        <f>SUBTOTAL(9,E68:E68)</f>
        <v>28120.2</v>
      </c>
    </row>
    <row r="70" spans="1:5" s="33" customFormat="1" ht="15.75" outlineLevel="2" thickBot="1">
      <c r="A70" s="32" t="s">
        <v>125</v>
      </c>
      <c r="B70" s="32" t="s">
        <v>124</v>
      </c>
      <c r="C70" s="32">
        <v>111880.19</v>
      </c>
      <c r="D70" s="32" t="s">
        <v>4</v>
      </c>
      <c r="E70" s="32">
        <v>28110.6</v>
      </c>
    </row>
    <row r="71" spans="1:5" ht="15.75" outlineLevel="1" thickBot="1">
      <c r="A71" s="29" t="s">
        <v>123</v>
      </c>
      <c r="B71" s="24"/>
      <c r="C71" s="24">
        <f>SUBTOTAL(9,C70:C70)</f>
        <v>111880.19</v>
      </c>
      <c r="D71" s="24"/>
      <c r="E71" s="24">
        <f>SUBTOTAL(9,E70:E70)</f>
        <v>28110.6</v>
      </c>
    </row>
    <row r="72" spans="1:5" s="33" customFormat="1" ht="15.75" outlineLevel="2" thickBot="1">
      <c r="A72" s="32" t="s">
        <v>122</v>
      </c>
      <c r="B72" s="32" t="s">
        <v>121</v>
      </c>
      <c r="C72" s="32">
        <v>115815.67</v>
      </c>
      <c r="D72" s="32" t="s">
        <v>4</v>
      </c>
      <c r="E72" s="32">
        <v>28110.6</v>
      </c>
    </row>
    <row r="73" spans="1:5" ht="15.75" outlineLevel="1" thickBot="1">
      <c r="A73" s="29" t="s">
        <v>120</v>
      </c>
      <c r="B73" s="24"/>
      <c r="C73" s="24">
        <f>SUBTOTAL(9,C72:C72)</f>
        <v>115815.67</v>
      </c>
      <c r="D73" s="24"/>
      <c r="E73" s="24">
        <f>SUBTOTAL(9,E72:E72)</f>
        <v>28110.6</v>
      </c>
    </row>
    <row r="74" spans="1:5" s="33" customFormat="1" ht="15.75" outlineLevel="2" thickBot="1">
      <c r="A74" s="32" t="s">
        <v>119</v>
      </c>
      <c r="B74" s="32" t="s">
        <v>119</v>
      </c>
      <c r="C74" s="32">
        <v>48350.22</v>
      </c>
      <c r="D74" s="32" t="s">
        <v>4</v>
      </c>
      <c r="E74" s="32">
        <v>28110.6</v>
      </c>
    </row>
    <row r="75" spans="1:5" ht="15.75" outlineLevel="1" thickBot="1">
      <c r="A75" s="29" t="s">
        <v>118</v>
      </c>
      <c r="B75" s="24"/>
      <c r="C75" s="24">
        <f>SUBTOTAL(9,C74:C74)</f>
        <v>48350.22</v>
      </c>
      <c r="D75" s="24"/>
      <c r="E75" s="24">
        <f>SUBTOTAL(9,E74:E74)</f>
        <v>28110.6</v>
      </c>
    </row>
    <row r="76" spans="1:5" s="33" customFormat="1" ht="15.75" outlineLevel="2" thickBot="1">
      <c r="A76" s="32" t="s">
        <v>117</v>
      </c>
      <c r="B76" s="32" t="s">
        <v>116</v>
      </c>
      <c r="C76" s="32">
        <v>56221.2</v>
      </c>
      <c r="D76" s="32" t="s">
        <v>4</v>
      </c>
      <c r="E76" s="32">
        <v>28110.6</v>
      </c>
    </row>
    <row r="77" spans="1:5" ht="15.75" outlineLevel="1" thickBot="1">
      <c r="A77" s="29" t="s">
        <v>115</v>
      </c>
      <c r="B77" s="24"/>
      <c r="C77" s="24">
        <f>SUBTOTAL(9,C76:C76)</f>
        <v>56221.2</v>
      </c>
      <c r="D77" s="24"/>
      <c r="E77" s="24">
        <f>SUBTOTAL(9,E76:E76)</f>
        <v>28110.6</v>
      </c>
    </row>
    <row r="78" spans="1:5" s="33" customFormat="1" ht="15.75" outlineLevel="2" thickBot="1">
      <c r="A78" s="32" t="s">
        <v>114</v>
      </c>
      <c r="B78" s="32" t="s">
        <v>113</v>
      </c>
      <c r="C78" s="32">
        <v>53410.14</v>
      </c>
      <c r="D78" s="32" t="s">
        <v>4</v>
      </c>
      <c r="E78" s="32">
        <v>28110.6</v>
      </c>
    </row>
    <row r="79" spans="1:5" ht="15.75" outlineLevel="1" thickBot="1">
      <c r="A79" s="29" t="s">
        <v>112</v>
      </c>
      <c r="B79" s="24"/>
      <c r="C79" s="24">
        <f>SUBTOTAL(9,C78:C78)</f>
        <v>53410.14</v>
      </c>
      <c r="D79" s="24"/>
      <c r="E79" s="24">
        <f>SUBTOTAL(9,E78:E78)</f>
        <v>28110.6</v>
      </c>
    </row>
    <row r="80" spans="1:5" s="33" customFormat="1" ht="15.75" outlineLevel="2" thickBot="1">
      <c r="A80" s="32" t="s">
        <v>111</v>
      </c>
      <c r="B80" s="32" t="s">
        <v>110</v>
      </c>
      <c r="C80" s="32">
        <v>107382.49</v>
      </c>
      <c r="D80" s="32" t="s">
        <v>4</v>
      </c>
      <c r="E80" s="32">
        <v>28110.6</v>
      </c>
    </row>
    <row r="81" spans="1:5" ht="15.75" outlineLevel="1" thickBot="1">
      <c r="A81" s="29" t="s">
        <v>109</v>
      </c>
      <c r="B81" s="24"/>
      <c r="C81" s="24">
        <f>SUBTOTAL(9,C80:C80)</f>
        <v>107382.49</v>
      </c>
      <c r="D81" s="24"/>
      <c r="E81" s="24">
        <f>SUBTOTAL(9,E80:E80)</f>
        <v>28110.6</v>
      </c>
    </row>
    <row r="82" spans="1:5" s="33" customFormat="1" ht="15.75" outlineLevel="2" thickBot="1">
      <c r="A82" s="32" t="s">
        <v>108</v>
      </c>
      <c r="B82" s="32" t="s">
        <v>107</v>
      </c>
      <c r="C82" s="32">
        <v>100073.74</v>
      </c>
      <c r="D82" s="32" t="s">
        <v>4</v>
      </c>
      <c r="E82" s="32">
        <v>28110.6</v>
      </c>
    </row>
    <row r="83" spans="1:5" ht="15.75" outlineLevel="1" thickBot="1">
      <c r="A83" s="29" t="s">
        <v>106</v>
      </c>
      <c r="B83" s="24"/>
      <c r="C83" s="24">
        <f>SUBTOTAL(9,C82:C82)</f>
        <v>100073.74</v>
      </c>
      <c r="D83" s="24"/>
      <c r="E83" s="24">
        <f>SUBTOTAL(9,E82:E82)</f>
        <v>28110.6</v>
      </c>
    </row>
    <row r="84" spans="1:5" s="33" customFormat="1" ht="15.75" outlineLevel="2" thickBot="1">
      <c r="A84" s="32" t="s">
        <v>105</v>
      </c>
      <c r="B84" s="32" t="s">
        <v>105</v>
      </c>
      <c r="C84" s="32">
        <v>420.6</v>
      </c>
      <c r="D84" s="32" t="s">
        <v>5</v>
      </c>
      <c r="E84" s="32">
        <v>1</v>
      </c>
    </row>
    <row r="85" spans="1:5" ht="15.75" outlineLevel="1" thickBot="1">
      <c r="A85" s="29" t="s">
        <v>104</v>
      </c>
      <c r="B85" s="24"/>
      <c r="C85" s="24">
        <f>SUBTOTAL(9,C84:C84)</f>
        <v>420.6</v>
      </c>
      <c r="D85" s="24"/>
      <c r="E85" s="24">
        <f>SUBTOTAL(9,E84:E84)</f>
        <v>1</v>
      </c>
    </row>
    <row r="86" spans="1:5" s="33" customFormat="1" ht="15.75" outlineLevel="2" thickBot="1">
      <c r="A86" s="32" t="s">
        <v>52</v>
      </c>
      <c r="B86" s="32" t="s">
        <v>53</v>
      </c>
      <c r="C86" s="32">
        <v>2217.09</v>
      </c>
      <c r="D86" s="32" t="s">
        <v>5</v>
      </c>
      <c r="E86" s="32">
        <v>1</v>
      </c>
    </row>
    <row r="87" spans="1:5" ht="15.75" outlineLevel="1" thickBot="1">
      <c r="A87" s="29" t="s">
        <v>103</v>
      </c>
      <c r="B87" s="24"/>
      <c r="C87" s="24">
        <f>SUBTOTAL(9,C86:C86)</f>
        <v>2217.09</v>
      </c>
      <c r="D87" s="24"/>
      <c r="E87" s="24">
        <f>SUBTOTAL(9,E86:E86)</f>
        <v>1</v>
      </c>
    </row>
    <row r="88" spans="1:5" s="33" customFormat="1" ht="15.75" outlineLevel="2" thickBot="1">
      <c r="A88" s="32" t="s">
        <v>39</v>
      </c>
      <c r="B88" s="32" t="s">
        <v>39</v>
      </c>
      <c r="C88" s="32">
        <v>538.79999999999995</v>
      </c>
      <c r="D88" s="32" t="s">
        <v>5</v>
      </c>
      <c r="E88" s="32">
        <v>3</v>
      </c>
    </row>
    <row r="89" spans="1:5" ht="15.75" outlineLevel="1" thickBot="1">
      <c r="A89" s="29" t="s">
        <v>102</v>
      </c>
      <c r="B89" s="24"/>
      <c r="C89" s="24">
        <f>SUBTOTAL(9,C88:C88)</f>
        <v>538.79999999999995</v>
      </c>
      <c r="D89" s="24"/>
      <c r="E89" s="24">
        <f>SUBTOTAL(9,E88:E88)</f>
        <v>3</v>
      </c>
    </row>
    <row r="90" spans="1:5" s="33" customFormat="1" ht="15.75" outlineLevel="2" thickBot="1">
      <c r="A90" s="32" t="s">
        <v>101</v>
      </c>
      <c r="B90" s="32" t="s">
        <v>100</v>
      </c>
      <c r="C90" s="32">
        <v>2529.96</v>
      </c>
      <c r="D90" s="32" t="s">
        <v>4</v>
      </c>
      <c r="E90" s="32">
        <v>28110.6</v>
      </c>
    </row>
    <row r="91" spans="1:5" ht="15.75" outlineLevel="1" thickBot="1">
      <c r="A91" s="29" t="s">
        <v>99</v>
      </c>
      <c r="B91" s="24"/>
      <c r="C91" s="24">
        <f>SUBTOTAL(9,C90:C90)</f>
        <v>2529.96</v>
      </c>
      <c r="D91" s="24"/>
      <c r="E91" s="24">
        <f>SUBTOTAL(9,E90:E90)</f>
        <v>28110.6</v>
      </c>
    </row>
    <row r="92" spans="1:5" s="33" customFormat="1" ht="15.75" outlineLevel="2" thickBot="1">
      <c r="A92" s="32" t="s">
        <v>98</v>
      </c>
      <c r="B92" s="32" t="s">
        <v>97</v>
      </c>
      <c r="C92" s="32">
        <v>2529.9499999999998</v>
      </c>
      <c r="D92" s="32" t="s">
        <v>4</v>
      </c>
      <c r="E92" s="32">
        <v>28110.6</v>
      </c>
    </row>
    <row r="93" spans="1:5" ht="15.75" outlineLevel="1" thickBot="1">
      <c r="A93" s="29" t="s">
        <v>96</v>
      </c>
      <c r="B93" s="24"/>
      <c r="C93" s="24">
        <f>SUBTOTAL(9,C92:C92)</f>
        <v>2529.9499999999998</v>
      </c>
      <c r="D93" s="24"/>
      <c r="E93" s="24">
        <f>SUBTOTAL(9,E92:E92)</f>
        <v>28110.6</v>
      </c>
    </row>
    <row r="94" spans="1:5" s="33" customFormat="1" ht="15.75" outlineLevel="2" thickBot="1">
      <c r="A94" s="32" t="s">
        <v>95</v>
      </c>
      <c r="B94" s="32" t="s">
        <v>94</v>
      </c>
      <c r="C94" s="32">
        <v>35138.26</v>
      </c>
      <c r="D94" s="32" t="s">
        <v>4</v>
      </c>
      <c r="E94" s="32">
        <v>28110.6</v>
      </c>
    </row>
    <row r="95" spans="1:5" ht="15.75" outlineLevel="1" thickBot="1">
      <c r="A95" s="29" t="s">
        <v>93</v>
      </c>
      <c r="B95" s="24"/>
      <c r="C95" s="24">
        <f>SUBTOTAL(9,C94:C94)</f>
        <v>35138.26</v>
      </c>
      <c r="D95" s="24"/>
      <c r="E95" s="24">
        <f>SUBTOTAL(9,E94:E94)</f>
        <v>28110.6</v>
      </c>
    </row>
    <row r="96" spans="1:5" s="33" customFormat="1" ht="15.75" outlineLevel="2" thickBot="1">
      <c r="A96" s="32" t="s">
        <v>92</v>
      </c>
      <c r="B96" s="32" t="s">
        <v>91</v>
      </c>
      <c r="C96" s="32">
        <v>58470.05</v>
      </c>
      <c r="D96" s="32" t="s">
        <v>4</v>
      </c>
      <c r="E96" s="32">
        <v>28110.6</v>
      </c>
    </row>
    <row r="97" spans="1:5" ht="15.75" outlineLevel="1" thickBot="1">
      <c r="A97" s="29" t="s">
        <v>90</v>
      </c>
      <c r="B97" s="24"/>
      <c r="C97" s="24">
        <f>SUBTOTAL(9,C96:C96)</f>
        <v>58470.05</v>
      </c>
      <c r="D97" s="24"/>
      <c r="E97" s="24">
        <f>SUBTOTAL(9,E96:E96)</f>
        <v>28110.6</v>
      </c>
    </row>
    <row r="98" spans="1:5" s="33" customFormat="1" ht="15.75" outlineLevel="2" thickBot="1">
      <c r="A98" s="32" t="s">
        <v>89</v>
      </c>
      <c r="B98" s="32" t="s">
        <v>89</v>
      </c>
      <c r="C98" s="32">
        <v>210.72</v>
      </c>
      <c r="D98" s="32" t="s">
        <v>4</v>
      </c>
      <c r="E98" s="32">
        <v>0.5</v>
      </c>
    </row>
    <row r="99" spans="1:5" ht="15.75" outlineLevel="1" thickBot="1">
      <c r="A99" s="29" t="s">
        <v>88</v>
      </c>
      <c r="B99" s="24"/>
      <c r="C99" s="24">
        <f>SUBTOTAL(9,C98:C98)</f>
        <v>210.72</v>
      </c>
      <c r="D99" s="24"/>
      <c r="E99" s="24">
        <f>SUBTOTAL(9,E98:E98)</f>
        <v>0.5</v>
      </c>
    </row>
    <row r="100" spans="1:5" s="33" customFormat="1" ht="15.75" outlineLevel="2" thickBot="1">
      <c r="A100" s="32" t="s">
        <v>45</v>
      </c>
      <c r="B100" s="32" t="s">
        <v>45</v>
      </c>
      <c r="C100" s="32">
        <v>7649.84</v>
      </c>
      <c r="D100" s="32" t="s">
        <v>5</v>
      </c>
      <c r="E100" s="32">
        <v>88</v>
      </c>
    </row>
    <row r="101" spans="1:5" ht="15.75" outlineLevel="1" thickBot="1">
      <c r="A101" s="29" t="s">
        <v>87</v>
      </c>
      <c r="B101" s="24"/>
      <c r="C101" s="24">
        <f>SUBTOTAL(9,C100:C100)</f>
        <v>7649.84</v>
      </c>
      <c r="D101" s="24"/>
      <c r="E101" s="24">
        <f>SUBTOTAL(9,E100:E100)</f>
        <v>88</v>
      </c>
    </row>
    <row r="102" spans="1:5" s="33" customFormat="1" ht="15.75" outlineLevel="2" thickBot="1">
      <c r="A102" s="32" t="s">
        <v>50</v>
      </c>
      <c r="B102" s="32" t="s">
        <v>50</v>
      </c>
      <c r="C102" s="32">
        <v>357.68</v>
      </c>
      <c r="D102" s="32" t="s">
        <v>5</v>
      </c>
      <c r="E102" s="32">
        <v>2</v>
      </c>
    </row>
    <row r="103" spans="1:5" ht="15.75" outlineLevel="1" thickBot="1">
      <c r="A103" s="29" t="s">
        <v>86</v>
      </c>
      <c r="B103" s="24"/>
      <c r="C103" s="24">
        <f>SUBTOTAL(9,C102:C102)</f>
        <v>357.68</v>
      </c>
      <c r="D103" s="24"/>
      <c r="E103" s="24">
        <f>SUBTOTAL(9,E102:E102)</f>
        <v>2</v>
      </c>
    </row>
    <row r="104" spans="1:5" s="33" customFormat="1" ht="15.75" outlineLevel="2" thickBot="1">
      <c r="A104" s="32" t="s">
        <v>46</v>
      </c>
      <c r="B104" s="32" t="s">
        <v>46</v>
      </c>
      <c r="C104" s="32">
        <v>3883.95</v>
      </c>
      <c r="D104" s="32" t="s">
        <v>5</v>
      </c>
      <c r="E104" s="32">
        <v>27</v>
      </c>
    </row>
    <row r="105" spans="1:5" ht="15.75" outlineLevel="1" thickBot="1">
      <c r="A105" s="29" t="s">
        <v>85</v>
      </c>
      <c r="B105" s="24"/>
      <c r="C105" s="24">
        <f>SUBTOTAL(9,C104:C104)</f>
        <v>3883.95</v>
      </c>
      <c r="D105" s="24"/>
      <c r="E105" s="24">
        <f>SUBTOTAL(9,E104:E104)</f>
        <v>27</v>
      </c>
    </row>
    <row r="106" spans="1:5" s="33" customFormat="1" ht="15.75" outlineLevel="2" thickBot="1">
      <c r="A106" s="32" t="s">
        <v>84</v>
      </c>
      <c r="B106" s="32" t="s">
        <v>83</v>
      </c>
      <c r="C106" s="32">
        <v>7835.7</v>
      </c>
      <c r="D106" s="32" t="s">
        <v>5</v>
      </c>
      <c r="E106" s="32">
        <v>2</v>
      </c>
    </row>
    <row r="107" spans="1:5" ht="15.75" outlineLevel="1" thickBot="1">
      <c r="A107" s="29" t="s">
        <v>82</v>
      </c>
      <c r="B107" s="24"/>
      <c r="C107" s="24">
        <f>SUBTOTAL(9,C106:C106)</f>
        <v>7835.7</v>
      </c>
      <c r="D107" s="24"/>
      <c r="E107" s="24">
        <f>SUBTOTAL(9,E106:E106)</f>
        <v>2</v>
      </c>
    </row>
    <row r="108" spans="1:5" s="33" customFormat="1" ht="15.75" outlineLevel="2" thickBot="1">
      <c r="A108" s="32" t="s">
        <v>47</v>
      </c>
      <c r="B108" s="32" t="s">
        <v>47</v>
      </c>
      <c r="C108" s="32">
        <v>607.30999999999995</v>
      </c>
      <c r="D108" s="32" t="s">
        <v>5</v>
      </c>
      <c r="E108" s="32">
        <v>1</v>
      </c>
    </row>
    <row r="109" spans="1:5" ht="15.75" outlineLevel="1" thickBot="1">
      <c r="A109" s="29" t="s">
        <v>81</v>
      </c>
      <c r="B109" s="24"/>
      <c r="C109" s="24">
        <f>SUBTOTAL(9,C108:C108)</f>
        <v>607.30999999999995</v>
      </c>
      <c r="D109" s="24"/>
      <c r="E109" s="24">
        <f>SUBTOTAL(9,E108:E108)</f>
        <v>1</v>
      </c>
    </row>
    <row r="110" spans="1:5" s="33" customFormat="1" ht="15.75" outlineLevel="2" thickBot="1">
      <c r="A110" s="32" t="s">
        <v>40</v>
      </c>
      <c r="B110" s="32" t="s">
        <v>40</v>
      </c>
      <c r="C110" s="32">
        <v>810.42</v>
      </c>
      <c r="D110" s="32" t="s">
        <v>41</v>
      </c>
      <c r="E110" s="32">
        <v>3</v>
      </c>
    </row>
    <row r="111" spans="1:5" ht="15.75" outlineLevel="1" thickBot="1">
      <c r="A111" s="29" t="s">
        <v>80</v>
      </c>
      <c r="B111" s="24"/>
      <c r="C111" s="24">
        <f>SUBTOTAL(9,C110:C110)</f>
        <v>810.42</v>
      </c>
      <c r="D111" s="24"/>
      <c r="E111" s="24">
        <f>SUBTOTAL(9,E110:E110)</f>
        <v>3</v>
      </c>
    </row>
    <row r="112" spans="1:5" s="33" customFormat="1" ht="15.75" outlineLevel="2" thickBot="1">
      <c r="A112" s="32" t="s">
        <v>79</v>
      </c>
      <c r="B112" s="32" t="s">
        <v>79</v>
      </c>
      <c r="C112" s="32">
        <v>357.6</v>
      </c>
      <c r="D112" s="32" t="s">
        <v>4</v>
      </c>
      <c r="E112" s="32">
        <v>80</v>
      </c>
    </row>
    <row r="113" spans="1:5" ht="15.75" outlineLevel="1" thickBot="1">
      <c r="A113" s="29" t="s">
        <v>78</v>
      </c>
      <c r="B113" s="24"/>
      <c r="C113" s="24">
        <f>SUBTOTAL(9,C112:C112)</f>
        <v>357.6</v>
      </c>
      <c r="D113" s="24"/>
      <c r="E113" s="24">
        <f>SUBTOTAL(9,E112:E112)</f>
        <v>80</v>
      </c>
    </row>
    <row r="114" spans="1:5" s="33" customFormat="1" ht="15.75" outlineLevel="2" thickBot="1">
      <c r="A114" s="32" t="s">
        <v>77</v>
      </c>
      <c r="B114" s="32" t="s">
        <v>76</v>
      </c>
      <c r="C114" s="32">
        <v>97403.31</v>
      </c>
      <c r="D114" s="32" t="s">
        <v>5</v>
      </c>
      <c r="E114" s="32">
        <v>57</v>
      </c>
    </row>
    <row r="115" spans="1:5" ht="15.75" outlineLevel="1" thickBot="1">
      <c r="A115" s="29" t="s">
        <v>75</v>
      </c>
      <c r="B115" s="24"/>
      <c r="C115" s="24">
        <f>SUBTOTAL(9,C114:C114)</f>
        <v>97403.31</v>
      </c>
      <c r="D115" s="24"/>
      <c r="E115" s="24">
        <f>SUBTOTAL(9,E114:E114)</f>
        <v>57</v>
      </c>
    </row>
    <row r="116" spans="1:5" s="33" customFormat="1" ht="15.75" outlineLevel="2" thickBot="1">
      <c r="A116" s="32" t="s">
        <v>42</v>
      </c>
      <c r="B116" s="32" t="s">
        <v>42</v>
      </c>
      <c r="C116" s="32">
        <v>1595.28</v>
      </c>
      <c r="D116" s="32" t="s">
        <v>6</v>
      </c>
      <c r="E116" s="32">
        <v>8</v>
      </c>
    </row>
    <row r="117" spans="1:5" ht="15.75" outlineLevel="1" thickBot="1">
      <c r="A117" s="29" t="s">
        <v>74</v>
      </c>
      <c r="B117" s="24"/>
      <c r="C117" s="24">
        <f>SUBTOTAL(9,C116:C116)</f>
        <v>1595.28</v>
      </c>
      <c r="D117" s="24"/>
      <c r="E117" s="24">
        <f>SUBTOTAL(9,E116:E116)</f>
        <v>8</v>
      </c>
    </row>
    <row r="118" spans="1:5" s="33" customFormat="1" ht="15.75" outlineLevel="2" thickBot="1">
      <c r="A118" s="32" t="s">
        <v>54</v>
      </c>
      <c r="B118" s="32" t="s">
        <v>54</v>
      </c>
      <c r="C118" s="32">
        <v>428.87</v>
      </c>
      <c r="D118" s="32" t="s">
        <v>5</v>
      </c>
      <c r="E118" s="32">
        <v>1</v>
      </c>
    </row>
    <row r="119" spans="1:5" ht="15.75" outlineLevel="1" thickBot="1">
      <c r="A119" s="29" t="s">
        <v>73</v>
      </c>
      <c r="B119" s="24"/>
      <c r="C119" s="24">
        <f>SUBTOTAL(9,C118:C118)</f>
        <v>428.87</v>
      </c>
      <c r="D119" s="24"/>
      <c r="E119" s="24">
        <f>SUBTOTAL(9,E118:E118)</f>
        <v>1</v>
      </c>
    </row>
    <row r="120" spans="1:5" s="33" customFormat="1" ht="15.75" outlineLevel="2" thickBot="1">
      <c r="A120" s="32" t="s">
        <v>17</v>
      </c>
      <c r="B120" s="32" t="s">
        <v>17</v>
      </c>
      <c r="C120" s="32">
        <v>621.53</v>
      </c>
      <c r="D120" s="32" t="s">
        <v>37</v>
      </c>
      <c r="E120" s="32">
        <v>1</v>
      </c>
    </row>
    <row r="121" spans="1:5" ht="15.75" outlineLevel="1" thickBot="1">
      <c r="A121" s="29" t="s">
        <v>72</v>
      </c>
      <c r="B121" s="24"/>
      <c r="C121" s="24">
        <f>SUBTOTAL(9,C120:C120)</f>
        <v>621.53</v>
      </c>
      <c r="D121" s="24"/>
      <c r="E121" s="24">
        <f>SUBTOTAL(9,E120:E120)</f>
        <v>1</v>
      </c>
    </row>
    <row r="122" spans="1:5" s="33" customFormat="1" ht="15.75" outlineLevel="2" thickBot="1">
      <c r="A122" s="32" t="s">
        <v>71</v>
      </c>
      <c r="B122" s="32" t="s">
        <v>71</v>
      </c>
      <c r="C122" s="32">
        <v>40479.24</v>
      </c>
      <c r="D122" s="32" t="s">
        <v>4</v>
      </c>
      <c r="E122" s="32">
        <v>28110.6</v>
      </c>
    </row>
    <row r="123" spans="1:5" ht="15.75" outlineLevel="1" thickBot="1">
      <c r="A123" s="29" t="s">
        <v>70</v>
      </c>
      <c r="B123" s="24"/>
      <c r="C123" s="24">
        <f>SUBTOTAL(9,C122:C122)</f>
        <v>40479.24</v>
      </c>
      <c r="D123" s="24"/>
      <c r="E123" s="24">
        <f>SUBTOTAL(9,E122:E122)</f>
        <v>28110.6</v>
      </c>
    </row>
    <row r="124" spans="1:5" s="33" customFormat="1" ht="15.75" outlineLevel="2" thickBot="1">
      <c r="A124" s="32" t="s">
        <v>69</v>
      </c>
      <c r="B124" s="32" t="s">
        <v>69</v>
      </c>
      <c r="C124" s="32">
        <v>362.48</v>
      </c>
      <c r="D124" s="32" t="s">
        <v>5</v>
      </c>
      <c r="E124" s="32">
        <v>2</v>
      </c>
    </row>
    <row r="125" spans="1:5" ht="15.75" outlineLevel="1" thickBot="1">
      <c r="A125" s="29" t="s">
        <v>68</v>
      </c>
      <c r="B125" s="24"/>
      <c r="C125" s="24">
        <f>SUBTOTAL(9,C124:C124)</f>
        <v>362.48</v>
      </c>
      <c r="D125" s="24"/>
      <c r="E125" s="24">
        <f>SUBTOTAL(9,E124:E124)</f>
        <v>2</v>
      </c>
    </row>
    <row r="126" spans="1:5" ht="15.75" thickBot="1">
      <c r="A126" s="29" t="s">
        <v>67</v>
      </c>
      <c r="B126" s="24"/>
      <c r="C126" s="24">
        <f>SUBTOTAL(9,C6:C124)</f>
        <v>1306657.76</v>
      </c>
      <c r="D126" s="24"/>
      <c r="E126" s="24">
        <f>SUBTOTAL(9,E6:E124)</f>
        <v>565768.69999999984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2019-01-28T03:26:33Z</cp:lastPrinted>
  <dcterms:created xsi:type="dcterms:W3CDTF">2016-03-18T02:51:51Z</dcterms:created>
  <dcterms:modified xsi:type="dcterms:W3CDTF">2019-02-27T02:16:31Z</dcterms:modified>
</cp:coreProperties>
</file>