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Лист1!$A$1:$E$100</definedName>
  </definedNames>
  <calcPr calcId="124519" calcMode="manual"/>
</workbook>
</file>

<file path=xl/calcChain.xml><?xml version="1.0" encoding="utf-8"?>
<calcChain xmlns="http://schemas.openxmlformats.org/spreadsheetml/2006/main">
  <c r="C99" i="1"/>
  <c r="C105"/>
  <c r="C89"/>
  <c r="C86"/>
  <c r="C83"/>
  <c r="C79"/>
  <c r="C76"/>
  <c r="C47"/>
  <c r="C30"/>
  <c r="C23"/>
  <c r="C19"/>
  <c r="C16"/>
  <c r="C13"/>
  <c r="C10"/>
  <c r="C8"/>
  <c r="C9"/>
  <c r="C98" l="1"/>
  <c r="B73" l="1"/>
  <c r="C11" l="1"/>
  <c r="C97" l="1"/>
  <c r="B89" l="1"/>
  <c r="B76"/>
  <c r="C100" l="1"/>
  <c r="C101" s="1"/>
  <c r="C102" s="1"/>
  <c r="C75"/>
  <c r="B98"/>
  <c r="B97" s="1"/>
  <c r="B86"/>
  <c r="B83"/>
  <c r="B79"/>
  <c r="B74"/>
  <c r="C74" s="1"/>
  <c r="B19"/>
  <c r="B16"/>
  <c r="B13"/>
  <c r="B99" l="1"/>
</calcChain>
</file>

<file path=xl/sharedStrings.xml><?xml version="1.0" encoding="utf-8"?>
<sst xmlns="http://schemas.openxmlformats.org/spreadsheetml/2006/main" count="254" uniqueCount="131">
  <si>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</si>
  <si>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</si>
  <si>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</si>
  <si>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</si>
  <si>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</si>
  <si>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</si>
  <si>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</si>
  <si>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</si>
  <si>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</si>
  <si>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</si>
  <si>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</si>
  <si>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</si>
  <si>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</si>
  <si>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</si>
  <si>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</si>
  <si>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</si>
  <si>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</si>
  <si>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</si>
  <si>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</si>
  <si>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</si>
  <si>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</si>
  <si>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</si>
  <si>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</si>
  <si>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</si>
  <si>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</si>
  <si>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</si>
  <si>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</si>
  <si>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</si>
  <si>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</si>
  <si>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</si>
  <si>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</si>
  <si>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</si>
  <si>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</si>
  <si>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</si>
  <si>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</si>
  <si>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</si>
  <si>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</si>
  <si>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</si>
  <si>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</si>
  <si>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</si>
  <si>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Лазо, д. 65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</si>
  <si>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</si>
  <si>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</si>
  <si>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</si>
  <si>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</si>
  <si>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</si>
  <si>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</si>
  <si>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</si>
  <si>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</si>
  <si>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</si>
  <si>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Закрытие и открытие стояков</t>
  </si>
  <si>
    <t>1 стояк</t>
  </si>
  <si>
    <t>Замена электропроводки</t>
  </si>
  <si>
    <t>м</t>
  </si>
  <si>
    <t>Изготовление и установка дверец на вент. продухи</t>
  </si>
  <si>
    <t>Изготовление и установка песочницы размером 2х2 в дощатом из</t>
  </si>
  <si>
    <t>Изготовление и установка песочницы размером 2х2 в</t>
  </si>
  <si>
    <t>шт</t>
  </si>
  <si>
    <t>Краска</t>
  </si>
  <si>
    <t>кг</t>
  </si>
  <si>
    <t>Орг-ция мест накоп. ртутьсодержащих ламп1-4 кв. 2017 г. к=0,</t>
  </si>
  <si>
    <t>Орг-ция мест накоп. ртутьсодержащих ламп1-4 кв. 20</t>
  </si>
  <si>
    <t>Очистка канализационной сети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</si>
  <si>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</si>
  <si>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</si>
  <si>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Покраска детской площадки</t>
  </si>
  <si>
    <t>Прочистка вентиляции</t>
  </si>
  <si>
    <t>Прочистка труб ХВС</t>
  </si>
  <si>
    <t>Ремонт вентилей д.20-32</t>
  </si>
  <si>
    <t>Ремонт дверных полотен</t>
  </si>
  <si>
    <t>Ремонт канализационной трубы</t>
  </si>
  <si>
    <t>Ремонт металлических дверей</t>
  </si>
  <si>
    <t>Ремонт чердачного люка</t>
  </si>
  <si>
    <t>Ремонт штрабы: ДВП</t>
  </si>
  <si>
    <t>Ремонт штрабы: кирпич</t>
  </si>
  <si>
    <t>Саженцы</t>
  </si>
  <si>
    <t>Смена вентиля д. 32 мм</t>
  </si>
  <si>
    <t>Смена вентиля до д.32</t>
  </si>
  <si>
    <t>Смена вентиля, д. 20 мм</t>
  </si>
  <si>
    <t>Смена задвижки д. 50</t>
  </si>
  <si>
    <t>Смена труб ГВС д.20</t>
  </si>
  <si>
    <t>Смена труб ГВС д.25</t>
  </si>
  <si>
    <t>Смена труб ГВС д.32</t>
  </si>
  <si>
    <t>1м</t>
  </si>
  <si>
    <t>Смена труб ГВС д.50</t>
  </si>
  <si>
    <t>Смена труб ХВС д.20</t>
  </si>
  <si>
    <t>Смена труб ХВС д.25</t>
  </si>
  <si>
    <t>Смена труб канализации д. 100</t>
  </si>
  <si>
    <t>Содержание ДРС 1,2 кв. 2017г. к=0,8</t>
  </si>
  <si>
    <t>Содержание ДРС 3,4 кв. 2017 г. коэф. 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</si>
  <si>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</si>
  <si>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</si>
  <si>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</si>
  <si>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</si>
  <si>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</si>
  <si>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</si>
  <si>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</si>
  <si>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</si>
  <si>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</si>
  <si>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</si>
  <si>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</si>
  <si>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</si>
  <si>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</si>
  <si>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</si>
  <si>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Установка регистра в трубном металлическом исполнении</t>
  </si>
  <si>
    <t>Установка регистра в трубном металлическом исполне</t>
  </si>
  <si>
    <t>Устранение свищей хомутами</t>
  </si>
  <si>
    <t>Устранение свищей/сварочные работы</t>
  </si>
  <si>
    <t>1 шов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</si>
  <si>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</si>
  <si>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</si>
  <si>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</si>
  <si>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</si>
  <si>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</si>
  <si>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</si>
  <si>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</si>
  <si>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заделка выбоин в цементных полах до 1м2</t>
  </si>
  <si>
    <t>замена эл. лампочки накаливания</t>
  </si>
  <si>
    <t>изготовление и установка оконного блока</t>
  </si>
  <si>
    <t>навеска замка</t>
  </si>
  <si>
    <t>осмотр подвала</t>
  </si>
  <si>
    <t>раз</t>
  </si>
  <si>
    <t>прочистка канализационной сети внутренней</t>
  </si>
  <si>
    <t>ремонт кровли материалом "Бикрост", с учетом работы вышки</t>
  </si>
  <si>
    <t>ремонт кровли материалом "Бикрост", с учетом работ</t>
  </si>
  <si>
    <t>ремонт подъездов</t>
  </si>
  <si>
    <t>подъезд</t>
  </si>
  <si>
    <t>ремонт подъездов 1-6п.п.</t>
  </si>
  <si>
    <t>ремонт штукатурки штроб</t>
  </si>
  <si>
    <t>1 место</t>
  </si>
  <si>
    <t>сброс воздуха с системы отопления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</si>
</sst>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6" xfId="0" applyFill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topLeftCell="A81" workbookViewId="0">
      <selection sqref="A1:E102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9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-329212.74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v>1173168.96</v>
      </c>
      <c r="D6" s="22" t="s">
        <v>35</v>
      </c>
      <c r="E6" s="8"/>
    </row>
    <row r="7" spans="1:5">
      <c r="A7" s="20" t="s">
        <v>12</v>
      </c>
      <c r="B7" s="1"/>
      <c r="C7" s="4">
        <v>1231133.48</v>
      </c>
      <c r="D7" s="22" t="s">
        <v>35</v>
      </c>
      <c r="E7" s="8"/>
    </row>
    <row r="8" spans="1:5">
      <c r="A8" s="20" t="s">
        <v>38</v>
      </c>
      <c r="B8" s="1"/>
      <c r="C8" s="4">
        <f>C7-C6</f>
        <v>57964.520000000019</v>
      </c>
      <c r="D8" s="22" t="s">
        <v>35</v>
      </c>
      <c r="E8" s="8"/>
    </row>
    <row r="9" spans="1:5">
      <c r="A9" s="20" t="s">
        <v>13</v>
      </c>
      <c r="B9" s="1"/>
      <c r="C9" s="4">
        <f>C10</f>
        <v>20315.52</v>
      </c>
      <c r="D9" s="22" t="s">
        <v>35</v>
      </c>
      <c r="E9" s="8"/>
    </row>
    <row r="10" spans="1:5">
      <c r="A10" s="20" t="s">
        <v>14</v>
      </c>
      <c r="B10" s="1"/>
      <c r="C10" s="23">
        <f>900*12+792.96*12</f>
        <v>20315.52</v>
      </c>
      <c r="D10" s="22" t="s">
        <v>35</v>
      </c>
      <c r="E10" s="8"/>
    </row>
    <row r="11" spans="1:5">
      <c r="A11" s="25" t="s">
        <v>15</v>
      </c>
      <c r="B11" s="9"/>
      <c r="C11" s="10">
        <f>C6+C9</f>
        <v>1193484.48</v>
      </c>
      <c r="D11" s="22" t="s">
        <v>35</v>
      </c>
      <c r="E11" s="2"/>
    </row>
    <row r="12" spans="1:5">
      <c r="A12" s="31" t="s">
        <v>16</v>
      </c>
      <c r="B12" s="31"/>
      <c r="C12" s="31"/>
      <c r="D12" s="31"/>
      <c r="E12" s="31"/>
    </row>
    <row r="13" spans="1:5" ht="29.25" thickBot="1">
      <c r="A13" s="25" t="s">
        <v>17</v>
      </c>
      <c r="B13" s="9" t="e">
        <f>#REF!</f>
        <v>#REF!</v>
      </c>
      <c r="C13" s="10">
        <f>SUM(C14:C15)</f>
        <v>185939.82</v>
      </c>
      <c r="D13" s="3"/>
      <c r="E13" s="2"/>
    </row>
    <row r="14" spans="1:5" customFormat="1" ht="15.75" outlineLevel="2" thickBot="1">
      <c r="A14" s="36" t="s">
        <v>100</v>
      </c>
      <c r="B14" s="36" t="s">
        <v>101</v>
      </c>
      <c r="C14" s="36">
        <v>90005.65</v>
      </c>
      <c r="D14" s="36" t="s">
        <v>48</v>
      </c>
      <c r="E14" s="36">
        <v>26947.8</v>
      </c>
    </row>
    <row r="15" spans="1:5" customFormat="1" ht="15.75" outlineLevel="2" thickBot="1">
      <c r="A15" s="36" t="s">
        <v>102</v>
      </c>
      <c r="B15" s="36" t="s">
        <v>103</v>
      </c>
      <c r="C15" s="36">
        <v>95934.17</v>
      </c>
      <c r="D15" s="36" t="s">
        <v>48</v>
      </c>
      <c r="E15" s="36">
        <v>26947.8</v>
      </c>
    </row>
    <row r="16" spans="1:5" ht="29.25" thickBot="1">
      <c r="A16" s="25" t="s">
        <v>18</v>
      </c>
      <c r="B16" s="9" t="e">
        <f>#REF!</f>
        <v>#REF!</v>
      </c>
      <c r="C16" s="10">
        <f>SUM(C17:C18)</f>
        <v>67099.799999999988</v>
      </c>
      <c r="D16" s="3"/>
      <c r="E16" s="2"/>
    </row>
    <row r="17" spans="1:5" customFormat="1" ht="15.75" outlineLevel="2" thickBot="1">
      <c r="A17" s="36" t="s">
        <v>94</v>
      </c>
      <c r="B17" s="36" t="s">
        <v>94</v>
      </c>
      <c r="C17" s="36">
        <v>33684.53</v>
      </c>
      <c r="D17" s="36" t="s">
        <v>48</v>
      </c>
      <c r="E17" s="36">
        <v>26947.599999999999</v>
      </c>
    </row>
    <row r="18" spans="1:5" customFormat="1" ht="15.75" outlineLevel="2" thickBot="1">
      <c r="A18" s="36" t="s">
        <v>95</v>
      </c>
      <c r="B18" s="36" t="s">
        <v>95</v>
      </c>
      <c r="C18" s="36">
        <v>33415.269999999997</v>
      </c>
      <c r="D18" s="36" t="s">
        <v>48</v>
      </c>
      <c r="E18" s="36">
        <v>26947.8</v>
      </c>
    </row>
    <row r="19" spans="1:5" ht="29.25" thickBot="1">
      <c r="A19" s="25" t="s">
        <v>19</v>
      </c>
      <c r="B19" s="11" t="e">
        <f>#REF!+#REF!</f>
        <v>#REF!</v>
      </c>
      <c r="C19" s="10">
        <f>SUM(C20:C22)</f>
        <v>122003.26</v>
      </c>
      <c r="D19" s="5"/>
      <c r="E19" s="2"/>
    </row>
    <row r="20" spans="1:5" customFormat="1" ht="15.75" outlineLevel="2" thickBot="1">
      <c r="A20" s="36" t="s">
        <v>41</v>
      </c>
      <c r="B20" s="36" t="s">
        <v>41</v>
      </c>
      <c r="C20" s="36">
        <v>51679.9</v>
      </c>
      <c r="D20" s="36" t="s">
        <v>42</v>
      </c>
      <c r="E20" s="36">
        <v>1151</v>
      </c>
    </row>
    <row r="21" spans="1:5" customFormat="1" ht="15.75" outlineLevel="2" thickBot="1">
      <c r="A21" s="36" t="s">
        <v>43</v>
      </c>
      <c r="B21" s="36" t="s">
        <v>43</v>
      </c>
      <c r="C21" s="36">
        <v>62381.46</v>
      </c>
      <c r="D21" s="36" t="s">
        <v>42</v>
      </c>
      <c r="E21" s="36">
        <v>1158</v>
      </c>
    </row>
    <row r="22" spans="1:5" customFormat="1" ht="15.75" outlineLevel="2" thickBot="1">
      <c r="A22" s="36" t="s">
        <v>44</v>
      </c>
      <c r="B22" s="36" t="s">
        <v>44</v>
      </c>
      <c r="C22" s="36">
        <v>7941.9</v>
      </c>
      <c r="D22" s="36" t="s">
        <v>42</v>
      </c>
      <c r="E22" s="36">
        <v>1151</v>
      </c>
    </row>
    <row r="23" spans="1:5" ht="43.5" thickBot="1">
      <c r="A23" s="25" t="s">
        <v>20</v>
      </c>
      <c r="B23" s="9"/>
      <c r="C23" s="10">
        <f>SUM(C24:C29)</f>
        <v>24806.58</v>
      </c>
      <c r="D23" s="3"/>
      <c r="E23" s="2"/>
    </row>
    <row r="24" spans="1:5" customFormat="1" ht="15.75" outlineLevel="2" thickBot="1">
      <c r="A24" s="36" t="s">
        <v>47</v>
      </c>
      <c r="B24" s="36" t="s">
        <v>47</v>
      </c>
      <c r="C24" s="36">
        <v>2155.8200000000002</v>
      </c>
      <c r="D24" s="36" t="s">
        <v>48</v>
      </c>
      <c r="E24" s="36">
        <v>26947.8</v>
      </c>
    </row>
    <row r="25" spans="1:5" customFormat="1" ht="15.75" outlineLevel="2" thickBot="1">
      <c r="A25" s="36" t="s">
        <v>63</v>
      </c>
      <c r="B25" s="36" t="s">
        <v>64</v>
      </c>
      <c r="C25" s="36">
        <v>1962.86</v>
      </c>
      <c r="D25" s="36" t="s">
        <v>48</v>
      </c>
      <c r="E25" s="36">
        <v>39.936</v>
      </c>
    </row>
    <row r="26" spans="1:5" customFormat="1" ht="15.75" outlineLevel="2" thickBot="1">
      <c r="A26" s="36" t="s">
        <v>109</v>
      </c>
      <c r="B26" s="36" t="s">
        <v>109</v>
      </c>
      <c r="C26" s="36">
        <v>2048.0300000000002</v>
      </c>
      <c r="D26" s="36" t="s">
        <v>48</v>
      </c>
      <c r="E26" s="36">
        <v>26947.8</v>
      </c>
    </row>
    <row r="27" spans="1:5" customFormat="1" ht="15.75" outlineLevel="2" thickBot="1">
      <c r="A27" s="36" t="s">
        <v>110</v>
      </c>
      <c r="B27" s="36" t="s">
        <v>111</v>
      </c>
      <c r="C27" s="36">
        <v>2111.7399999999998</v>
      </c>
      <c r="D27" s="36" t="s">
        <v>48</v>
      </c>
      <c r="E27" s="36">
        <v>100.992</v>
      </c>
    </row>
    <row r="28" spans="1:5" customFormat="1" ht="15.75" outlineLevel="2" thickBot="1">
      <c r="A28" s="36" t="s">
        <v>112</v>
      </c>
      <c r="B28" s="36" t="s">
        <v>113</v>
      </c>
      <c r="C28" s="36">
        <v>3772.69</v>
      </c>
      <c r="D28" s="36" t="s">
        <v>48</v>
      </c>
      <c r="E28" s="36">
        <v>26947.8</v>
      </c>
    </row>
    <row r="29" spans="1:5" customFormat="1" ht="15.75" outlineLevel="2" thickBot="1">
      <c r="A29" s="36" t="s">
        <v>114</v>
      </c>
      <c r="B29" s="36" t="s">
        <v>115</v>
      </c>
      <c r="C29" s="36">
        <v>12755.44</v>
      </c>
      <c r="D29" s="36" t="s">
        <v>48</v>
      </c>
      <c r="E29" s="36">
        <v>3818.9949999999999</v>
      </c>
    </row>
    <row r="30" spans="1:5" ht="43.5" outlineLevel="1" thickBot="1">
      <c r="A30" s="25" t="s">
        <v>21</v>
      </c>
      <c r="B30" s="21"/>
      <c r="C30" s="10">
        <f>SUM(C31:C46)</f>
        <v>1042298.69</v>
      </c>
      <c r="D30" s="21"/>
      <c r="E30" s="21"/>
    </row>
    <row r="31" spans="1:5" customFormat="1" ht="15.75" outlineLevel="2" thickBot="1">
      <c r="A31" s="36" t="s">
        <v>52</v>
      </c>
      <c r="B31" s="36" t="s">
        <v>52</v>
      </c>
      <c r="C31" s="36">
        <v>1790.3</v>
      </c>
      <c r="D31" s="36" t="s">
        <v>53</v>
      </c>
      <c r="E31" s="36">
        <v>10</v>
      </c>
    </row>
    <row r="32" spans="1:5" customFormat="1" ht="15.75" outlineLevel="2" thickBot="1">
      <c r="A32" s="36" t="s">
        <v>69</v>
      </c>
      <c r="B32" s="36" t="s">
        <v>69</v>
      </c>
      <c r="C32" s="36">
        <v>520.01</v>
      </c>
      <c r="D32" s="36" t="s">
        <v>57</v>
      </c>
      <c r="E32" s="36">
        <v>1</v>
      </c>
    </row>
    <row r="33" spans="1:5" customFormat="1" ht="15.75" outlineLevel="2" thickBot="1">
      <c r="A33" s="36" t="s">
        <v>69</v>
      </c>
      <c r="B33" s="36" t="s">
        <v>69</v>
      </c>
      <c r="C33" s="36">
        <v>1267.74</v>
      </c>
      <c r="D33" s="36" t="s">
        <v>57</v>
      </c>
      <c r="E33" s="36">
        <v>1</v>
      </c>
    </row>
    <row r="34" spans="1:5" customFormat="1" ht="15.75" outlineLevel="2" thickBot="1">
      <c r="A34" s="36" t="s">
        <v>71</v>
      </c>
      <c r="B34" s="36" t="s">
        <v>71</v>
      </c>
      <c r="C34" s="36">
        <v>2795.69</v>
      </c>
      <c r="D34" s="36"/>
      <c r="E34" s="36">
        <v>1</v>
      </c>
    </row>
    <row r="35" spans="1:5" customFormat="1" ht="15.75" outlineLevel="2" thickBot="1">
      <c r="A35" s="36" t="s">
        <v>72</v>
      </c>
      <c r="B35" s="36" t="s">
        <v>72</v>
      </c>
      <c r="C35" s="36">
        <v>1105.32</v>
      </c>
      <c r="D35" s="36" t="s">
        <v>57</v>
      </c>
      <c r="E35" s="36">
        <v>1</v>
      </c>
    </row>
    <row r="36" spans="1:5" customFormat="1" ht="15.75" outlineLevel="2" thickBot="1">
      <c r="A36" s="36" t="s">
        <v>72</v>
      </c>
      <c r="B36" s="36" t="s">
        <v>72</v>
      </c>
      <c r="C36" s="36">
        <v>82.74</v>
      </c>
      <c r="D36" s="36" t="s">
        <v>57</v>
      </c>
      <c r="E36" s="36">
        <v>1</v>
      </c>
    </row>
    <row r="37" spans="1:5" customFormat="1" ht="15.75" outlineLevel="2" thickBot="1">
      <c r="A37" s="36" t="s">
        <v>73</v>
      </c>
      <c r="B37" s="36" t="s">
        <v>73</v>
      </c>
      <c r="C37" s="36">
        <v>3085.44</v>
      </c>
      <c r="D37" s="36" t="s">
        <v>48</v>
      </c>
      <c r="E37" s="36">
        <v>3</v>
      </c>
    </row>
    <row r="38" spans="1:5" customFormat="1" ht="15.75" outlineLevel="2" thickBot="1">
      <c r="A38" s="36" t="s">
        <v>74</v>
      </c>
      <c r="B38" s="36" t="s">
        <v>74</v>
      </c>
      <c r="C38" s="36">
        <v>3226.93</v>
      </c>
      <c r="D38" s="36" t="s">
        <v>48</v>
      </c>
      <c r="E38" s="36">
        <v>1.6</v>
      </c>
    </row>
    <row r="39" spans="1:5" customFormat="1" ht="15.75" outlineLevel="2" thickBot="1">
      <c r="A39" s="36" t="s">
        <v>116</v>
      </c>
      <c r="B39" s="36" t="s">
        <v>116</v>
      </c>
      <c r="C39" s="36">
        <v>632.16</v>
      </c>
      <c r="D39" s="36" t="s">
        <v>48</v>
      </c>
      <c r="E39" s="36">
        <v>1.5</v>
      </c>
    </row>
    <row r="40" spans="1:5" customFormat="1" ht="15.75" outlineLevel="2" thickBot="1">
      <c r="A40" s="36" t="s">
        <v>117</v>
      </c>
      <c r="B40" s="36" t="s">
        <v>117</v>
      </c>
      <c r="C40" s="36">
        <v>434.65</v>
      </c>
      <c r="D40" s="36" t="s">
        <v>57</v>
      </c>
      <c r="E40" s="36">
        <v>5</v>
      </c>
    </row>
    <row r="41" spans="1:5" customFormat="1" ht="15.75" outlineLevel="2" thickBot="1">
      <c r="A41" s="36" t="s">
        <v>118</v>
      </c>
      <c r="B41" s="36" t="s">
        <v>118</v>
      </c>
      <c r="C41" s="36">
        <v>211747</v>
      </c>
      <c r="D41" s="36" t="s">
        <v>48</v>
      </c>
      <c r="E41" s="36">
        <v>44.34</v>
      </c>
    </row>
    <row r="42" spans="1:5" customFormat="1" ht="15.75" outlineLevel="2" thickBot="1">
      <c r="A42" s="36" t="s">
        <v>119</v>
      </c>
      <c r="B42" s="36" t="s">
        <v>119</v>
      </c>
      <c r="C42" s="36">
        <v>607.30999999999995</v>
      </c>
      <c r="D42" s="36" t="s">
        <v>57</v>
      </c>
      <c r="E42" s="36">
        <v>1</v>
      </c>
    </row>
    <row r="43" spans="1:5" customFormat="1" ht="15.75" outlineLevel="2" thickBot="1">
      <c r="A43" s="36" t="s">
        <v>123</v>
      </c>
      <c r="B43" s="36" t="s">
        <v>124</v>
      </c>
      <c r="C43" s="36">
        <v>5763.9</v>
      </c>
      <c r="D43" s="36" t="s">
        <v>48</v>
      </c>
      <c r="E43" s="36">
        <v>15</v>
      </c>
    </row>
    <row r="44" spans="1:5" customFormat="1" ht="15.75" outlineLevel="2" thickBot="1">
      <c r="A44" s="36" t="s">
        <v>125</v>
      </c>
      <c r="B44" s="36" t="s">
        <v>125</v>
      </c>
      <c r="C44" s="36">
        <v>403499</v>
      </c>
      <c r="D44" s="36" t="s">
        <v>126</v>
      </c>
      <c r="E44" s="36">
        <v>1</v>
      </c>
    </row>
    <row r="45" spans="1:5" customFormat="1" ht="15.75" outlineLevel="2" thickBot="1">
      <c r="A45" s="36" t="s">
        <v>127</v>
      </c>
      <c r="B45" s="36" t="s">
        <v>127</v>
      </c>
      <c r="C45" s="36">
        <v>403499</v>
      </c>
      <c r="D45" s="36" t="s">
        <v>126</v>
      </c>
      <c r="E45" s="36">
        <v>1</v>
      </c>
    </row>
    <row r="46" spans="1:5" customFormat="1" ht="15.75" outlineLevel="2" thickBot="1">
      <c r="A46" s="36" t="s">
        <v>128</v>
      </c>
      <c r="B46" s="36" t="s">
        <v>128</v>
      </c>
      <c r="C46" s="36">
        <v>2241.5</v>
      </c>
      <c r="D46" s="36" t="s">
        <v>129</v>
      </c>
      <c r="E46" s="36">
        <v>0.5</v>
      </c>
    </row>
    <row r="47" spans="1:5" s="24" customFormat="1" ht="52.5" customHeight="1" outlineLevel="2" thickBot="1">
      <c r="A47" s="25" t="s">
        <v>22</v>
      </c>
      <c r="B47" s="26"/>
      <c r="C47" s="27">
        <f>SUM(C48:C71)</f>
        <v>152643.13999999998</v>
      </c>
      <c r="D47" s="26"/>
      <c r="E47" s="26"/>
    </row>
    <row r="48" spans="1:5" customFormat="1" ht="15.75" outlineLevel="2" thickBot="1">
      <c r="A48" s="36" t="s">
        <v>45</v>
      </c>
      <c r="B48" s="36" t="s">
        <v>45</v>
      </c>
      <c r="C48" s="36">
        <v>969.06</v>
      </c>
      <c r="D48" s="36" t="s">
        <v>46</v>
      </c>
      <c r="E48" s="36">
        <v>2</v>
      </c>
    </row>
    <row r="49" spans="1:5" customFormat="1" ht="15.75" outlineLevel="2" thickBot="1">
      <c r="A49" s="36" t="s">
        <v>50</v>
      </c>
      <c r="B49" s="36" t="s">
        <v>50</v>
      </c>
      <c r="C49" s="36">
        <v>809.36</v>
      </c>
      <c r="D49" s="36" t="s">
        <v>51</v>
      </c>
      <c r="E49" s="36">
        <v>1</v>
      </c>
    </row>
    <row r="50" spans="1:5" customFormat="1" ht="15.75" outlineLevel="2" thickBot="1">
      <c r="A50" s="36" t="s">
        <v>62</v>
      </c>
      <c r="B50" s="36" t="s">
        <v>62</v>
      </c>
      <c r="C50" s="36">
        <v>11929.75</v>
      </c>
      <c r="D50" s="36" t="s">
        <v>53</v>
      </c>
      <c r="E50" s="36">
        <v>42.5</v>
      </c>
    </row>
    <row r="51" spans="1:5" customFormat="1" ht="15.75" outlineLevel="2" thickBot="1">
      <c r="A51" s="36" t="s">
        <v>62</v>
      </c>
      <c r="B51" s="36" t="s">
        <v>62</v>
      </c>
      <c r="C51" s="36">
        <v>280.7</v>
      </c>
      <c r="D51" s="36" t="s">
        <v>53</v>
      </c>
      <c r="E51" s="36">
        <v>1</v>
      </c>
    </row>
    <row r="52" spans="1:5" customFormat="1" ht="15.75" outlineLevel="2" thickBot="1">
      <c r="A52" s="36" t="s">
        <v>67</v>
      </c>
      <c r="B52" s="36" t="s">
        <v>67</v>
      </c>
      <c r="C52" s="36">
        <v>6448.1</v>
      </c>
      <c r="D52" s="36" t="s">
        <v>53</v>
      </c>
      <c r="E52" s="36">
        <v>17</v>
      </c>
    </row>
    <row r="53" spans="1:5" customFormat="1" ht="15.75" outlineLevel="2" thickBot="1">
      <c r="A53" s="36" t="s">
        <v>68</v>
      </c>
      <c r="B53" s="36" t="s">
        <v>68</v>
      </c>
      <c r="C53" s="36">
        <v>383.63</v>
      </c>
      <c r="D53" s="36" t="s">
        <v>57</v>
      </c>
      <c r="E53" s="36">
        <v>1</v>
      </c>
    </row>
    <row r="54" spans="1:5" customFormat="1" ht="15.75" outlineLevel="2" thickBot="1">
      <c r="A54" s="36" t="s">
        <v>70</v>
      </c>
      <c r="B54" s="36" t="s">
        <v>70</v>
      </c>
      <c r="C54" s="36">
        <v>2097.06</v>
      </c>
      <c r="D54" s="36" t="s">
        <v>53</v>
      </c>
      <c r="E54" s="36">
        <v>3</v>
      </c>
    </row>
    <row r="55" spans="1:5" customFormat="1" ht="15.75" outlineLevel="2" thickBot="1">
      <c r="A55" s="36" t="s">
        <v>76</v>
      </c>
      <c r="B55" s="36" t="s">
        <v>76</v>
      </c>
      <c r="C55" s="36">
        <v>4164.5600000000004</v>
      </c>
      <c r="D55" s="36" t="s">
        <v>57</v>
      </c>
      <c r="E55" s="36">
        <v>2</v>
      </c>
    </row>
    <row r="56" spans="1:5" customFormat="1" ht="15.75" outlineLevel="2" thickBot="1">
      <c r="A56" s="36" t="s">
        <v>77</v>
      </c>
      <c r="B56" s="36" t="s">
        <v>77</v>
      </c>
      <c r="C56" s="36">
        <v>8329.1200000000008</v>
      </c>
      <c r="D56" s="36" t="s">
        <v>57</v>
      </c>
      <c r="E56" s="36">
        <v>4</v>
      </c>
    </row>
    <row r="57" spans="1:5" customFormat="1" ht="15.75" outlineLevel="2" thickBot="1">
      <c r="A57" s="36" t="s">
        <v>78</v>
      </c>
      <c r="B57" s="36" t="s">
        <v>78</v>
      </c>
      <c r="C57" s="36">
        <v>21107.9</v>
      </c>
      <c r="D57" s="36" t="s">
        <v>57</v>
      </c>
      <c r="E57" s="36">
        <v>11</v>
      </c>
    </row>
    <row r="58" spans="1:5" customFormat="1" ht="15.75" outlineLevel="2" thickBot="1">
      <c r="A58" s="36" t="s">
        <v>79</v>
      </c>
      <c r="B58" s="36" t="s">
        <v>79</v>
      </c>
      <c r="C58" s="36">
        <v>1916.11</v>
      </c>
      <c r="D58" s="36" t="s">
        <v>57</v>
      </c>
      <c r="E58" s="36">
        <v>1</v>
      </c>
    </row>
    <row r="59" spans="1:5" customFormat="1" ht="15.75" outlineLevel="2" thickBot="1">
      <c r="A59" s="36" t="s">
        <v>80</v>
      </c>
      <c r="B59" s="36" t="s">
        <v>80</v>
      </c>
      <c r="C59" s="36">
        <v>14935</v>
      </c>
      <c r="D59" s="36" t="s">
        <v>53</v>
      </c>
      <c r="E59" s="36">
        <v>14.5</v>
      </c>
    </row>
    <row r="60" spans="1:5" customFormat="1" ht="15.75" outlineLevel="2" thickBot="1">
      <c r="A60" s="36" t="s">
        <v>81</v>
      </c>
      <c r="B60" s="36" t="s">
        <v>81</v>
      </c>
      <c r="C60" s="36">
        <v>17615.7</v>
      </c>
      <c r="D60" s="36" t="s">
        <v>53</v>
      </c>
      <c r="E60" s="36">
        <v>15</v>
      </c>
    </row>
    <row r="61" spans="1:5" customFormat="1" ht="15.75" outlineLevel="2" thickBot="1">
      <c r="A61" s="36" t="s">
        <v>82</v>
      </c>
      <c r="B61" s="36" t="s">
        <v>82</v>
      </c>
      <c r="C61" s="36">
        <v>5111.32</v>
      </c>
      <c r="D61" s="36" t="s">
        <v>83</v>
      </c>
      <c r="E61" s="36">
        <v>4</v>
      </c>
    </row>
    <row r="62" spans="1:5" customFormat="1" ht="15.75" outlineLevel="2" thickBot="1">
      <c r="A62" s="36" t="s">
        <v>84</v>
      </c>
      <c r="B62" s="36" t="s">
        <v>84</v>
      </c>
      <c r="C62" s="36">
        <v>8465.94</v>
      </c>
      <c r="D62" s="36" t="s">
        <v>53</v>
      </c>
      <c r="E62" s="36">
        <v>6</v>
      </c>
    </row>
    <row r="63" spans="1:5" customFormat="1" ht="15.75" outlineLevel="2" thickBot="1">
      <c r="A63" s="36" t="s">
        <v>85</v>
      </c>
      <c r="B63" s="36" t="s">
        <v>85</v>
      </c>
      <c r="C63" s="36">
        <v>10815</v>
      </c>
      <c r="D63" s="36" t="s">
        <v>83</v>
      </c>
      <c r="E63" s="36">
        <v>10.5</v>
      </c>
    </row>
    <row r="64" spans="1:5" customFormat="1" ht="15.75" outlineLevel="2" thickBot="1">
      <c r="A64" s="36" t="s">
        <v>86</v>
      </c>
      <c r="B64" s="36" t="s">
        <v>86</v>
      </c>
      <c r="C64" s="36">
        <v>7046.28</v>
      </c>
      <c r="D64" s="36" t="s">
        <v>83</v>
      </c>
      <c r="E64" s="36">
        <v>6</v>
      </c>
    </row>
    <row r="65" spans="1:5" customFormat="1" ht="15.75" outlineLevel="2" thickBot="1">
      <c r="A65" s="36" t="s">
        <v>87</v>
      </c>
      <c r="B65" s="36" t="s">
        <v>87</v>
      </c>
      <c r="C65" s="36">
        <v>13708.13</v>
      </c>
      <c r="D65" s="36" t="s">
        <v>53</v>
      </c>
      <c r="E65" s="36">
        <v>12.5</v>
      </c>
    </row>
    <row r="66" spans="1:5" customFormat="1" ht="15.75" outlineLevel="2" thickBot="1">
      <c r="A66" s="36" t="s">
        <v>104</v>
      </c>
      <c r="B66" s="36" t="s">
        <v>105</v>
      </c>
      <c r="C66" s="36">
        <v>11034.24</v>
      </c>
      <c r="D66" s="36" t="s">
        <v>57</v>
      </c>
      <c r="E66" s="36">
        <v>2</v>
      </c>
    </row>
    <row r="67" spans="1:5" customFormat="1" ht="15.75" outlineLevel="2" thickBot="1">
      <c r="A67" s="36" t="s">
        <v>106</v>
      </c>
      <c r="B67" s="36" t="s">
        <v>106</v>
      </c>
      <c r="C67" s="36">
        <v>359.2</v>
      </c>
      <c r="D67" s="36" t="s">
        <v>57</v>
      </c>
      <c r="E67" s="36">
        <v>2</v>
      </c>
    </row>
    <row r="68" spans="1:5" customFormat="1" ht="15.75" outlineLevel="2" thickBot="1">
      <c r="A68" s="36" t="s">
        <v>107</v>
      </c>
      <c r="B68" s="36" t="s">
        <v>107</v>
      </c>
      <c r="C68" s="36">
        <v>729.36</v>
      </c>
      <c r="D68" s="36" t="s">
        <v>108</v>
      </c>
      <c r="E68" s="36">
        <v>1</v>
      </c>
    </row>
    <row r="69" spans="1:5" customFormat="1" ht="15.75" outlineLevel="2" thickBot="1">
      <c r="A69" s="36" t="s">
        <v>120</v>
      </c>
      <c r="B69" s="36" t="s">
        <v>120</v>
      </c>
      <c r="C69" s="36">
        <v>1080.56</v>
      </c>
      <c r="D69" s="36" t="s">
        <v>121</v>
      </c>
      <c r="E69" s="36">
        <v>4</v>
      </c>
    </row>
    <row r="70" spans="1:5" customFormat="1" ht="15.75" outlineLevel="2" thickBot="1">
      <c r="A70" s="36" t="s">
        <v>122</v>
      </c>
      <c r="B70" s="36" t="s">
        <v>122</v>
      </c>
      <c r="C70" s="36">
        <v>199.41</v>
      </c>
      <c r="D70" s="36" t="s">
        <v>53</v>
      </c>
      <c r="E70" s="36">
        <v>1</v>
      </c>
    </row>
    <row r="71" spans="1:5" customFormat="1" ht="15.75" outlineLevel="2" thickBot="1">
      <c r="A71" s="36" t="s">
        <v>130</v>
      </c>
      <c r="B71" s="36" t="s">
        <v>130</v>
      </c>
      <c r="C71" s="36">
        <v>3107.65</v>
      </c>
      <c r="D71" s="36" t="s">
        <v>51</v>
      </c>
      <c r="E71" s="36">
        <v>5</v>
      </c>
    </row>
    <row r="72" spans="1:5" s="24" customFormat="1" ht="28.5" outlineLevel="2">
      <c r="A72" s="25" t="s">
        <v>23</v>
      </c>
      <c r="B72" s="26"/>
      <c r="C72" s="27"/>
      <c r="D72" s="26"/>
      <c r="E72" s="26"/>
    </row>
    <row r="73" spans="1:5" ht="28.5">
      <c r="A73" s="25" t="s">
        <v>24</v>
      </c>
      <c r="B73" s="9" t="e">
        <f>SUM(#REF!)</f>
        <v>#REF!</v>
      </c>
      <c r="C73" s="10">
        <v>0</v>
      </c>
      <c r="D73" s="3"/>
      <c r="E73" s="2"/>
    </row>
    <row r="74" spans="1:5" ht="28.5">
      <c r="A74" s="25" t="s">
        <v>25</v>
      </c>
      <c r="B74" s="9">
        <f>B75</f>
        <v>0</v>
      </c>
      <c r="C74" s="10">
        <f>B74</f>
        <v>0</v>
      </c>
      <c r="D74" s="3"/>
      <c r="E74" s="2"/>
    </row>
    <row r="75" spans="1:5">
      <c r="A75" s="3" t="s">
        <v>0</v>
      </c>
      <c r="B75" s="9"/>
      <c r="C75" s="28">
        <f t="shared" ref="C75" si="0">B75*1.18</f>
        <v>0</v>
      </c>
      <c r="D75" s="3"/>
      <c r="E75" s="2"/>
    </row>
    <row r="76" spans="1:5" ht="29.25" thickBot="1">
      <c r="A76" s="25" t="s">
        <v>26</v>
      </c>
      <c r="B76" s="9" t="e">
        <f>#REF!+#REF!</f>
        <v>#REF!</v>
      </c>
      <c r="C76" s="10">
        <f>SUM(C77:C78)</f>
        <v>24712.52</v>
      </c>
      <c r="D76" s="3"/>
      <c r="E76" s="2"/>
    </row>
    <row r="77" spans="1:5" customFormat="1" ht="15.75" outlineLevel="2" thickBot="1">
      <c r="A77" s="36" t="s">
        <v>54</v>
      </c>
      <c r="B77" s="36" t="s">
        <v>54</v>
      </c>
      <c r="C77" s="36">
        <v>21584.720000000001</v>
      </c>
      <c r="D77" s="36" t="s">
        <v>48</v>
      </c>
      <c r="E77" s="36">
        <v>3.26</v>
      </c>
    </row>
    <row r="78" spans="1:5" customFormat="1" ht="15.75" outlineLevel="2" thickBot="1">
      <c r="A78" s="36" t="s">
        <v>66</v>
      </c>
      <c r="B78" s="36" t="s">
        <v>66</v>
      </c>
      <c r="C78" s="36">
        <v>3127.8</v>
      </c>
      <c r="D78" s="36" t="s">
        <v>53</v>
      </c>
      <c r="E78" s="36">
        <v>10</v>
      </c>
    </row>
    <row r="79" spans="1:5" ht="29.25" thickBot="1">
      <c r="A79" s="25" t="s">
        <v>27</v>
      </c>
      <c r="B79" s="9" t="e">
        <f>#REF!</f>
        <v>#REF!</v>
      </c>
      <c r="C79" s="10">
        <f>SUM(C80:C81)</f>
        <v>9701.2099999999991</v>
      </c>
      <c r="D79" s="3"/>
      <c r="E79" s="2"/>
    </row>
    <row r="80" spans="1:5" customFormat="1" ht="15.75" outlineLevel="2" thickBot="1">
      <c r="A80" s="36" t="s">
        <v>90</v>
      </c>
      <c r="B80" s="36" t="s">
        <v>91</v>
      </c>
      <c r="C80" s="36">
        <v>5120.08</v>
      </c>
      <c r="D80" s="36" t="s">
        <v>48</v>
      </c>
      <c r="E80" s="36">
        <v>26947.8</v>
      </c>
    </row>
    <row r="81" spans="1:5" customFormat="1" ht="15.75" outlineLevel="2" thickBot="1">
      <c r="A81" s="36" t="s">
        <v>92</v>
      </c>
      <c r="B81" s="36" t="s">
        <v>93</v>
      </c>
      <c r="C81" s="36">
        <v>4581.13</v>
      </c>
      <c r="D81" s="36" t="s">
        <v>48</v>
      </c>
      <c r="E81" s="36">
        <v>26947.8</v>
      </c>
    </row>
    <row r="82" spans="1:5">
      <c r="A82" s="25"/>
      <c r="B82" s="9"/>
      <c r="C82" s="10"/>
      <c r="D82" s="3"/>
      <c r="E82" s="2"/>
    </row>
    <row r="83" spans="1:5" ht="29.25" thickBot="1">
      <c r="A83" s="25" t="s">
        <v>28</v>
      </c>
      <c r="B83" s="9" t="e">
        <f>#REF!+#REF!</f>
        <v>#REF!</v>
      </c>
      <c r="C83" s="10">
        <f>SUM(C84:C85)</f>
        <v>27298.12</v>
      </c>
      <c r="D83" s="3"/>
      <c r="E83" s="2"/>
    </row>
    <row r="84" spans="1:5" customFormat="1" ht="15.75" outlineLevel="2" thickBot="1">
      <c r="A84" s="36" t="s">
        <v>88</v>
      </c>
      <c r="B84" s="36" t="s">
        <v>88</v>
      </c>
      <c r="C84" s="36">
        <v>14551.81</v>
      </c>
      <c r="D84" s="36" t="s">
        <v>48</v>
      </c>
      <c r="E84" s="36">
        <v>26947.8</v>
      </c>
    </row>
    <row r="85" spans="1:5" customFormat="1" ht="15.75" outlineLevel="2" thickBot="1">
      <c r="A85" s="36" t="s">
        <v>89</v>
      </c>
      <c r="B85" s="36" t="s">
        <v>89</v>
      </c>
      <c r="C85" s="36">
        <v>12746.31</v>
      </c>
      <c r="D85" s="36" t="s">
        <v>48</v>
      </c>
      <c r="E85" s="36">
        <v>26947.8</v>
      </c>
    </row>
    <row r="86" spans="1:5" ht="43.5" thickBot="1">
      <c r="A86" s="25" t="s">
        <v>29</v>
      </c>
      <c r="B86" s="9" t="e">
        <f>#REF!</f>
        <v>#REF!</v>
      </c>
      <c r="C86" s="10">
        <f>SUM(C87:C88)</f>
        <v>5529.74</v>
      </c>
      <c r="D86" s="3"/>
      <c r="E86" s="2"/>
    </row>
    <row r="87" spans="1:5" customFormat="1" ht="15.75" outlineLevel="2" thickBot="1">
      <c r="A87" s="36" t="s">
        <v>49</v>
      </c>
      <c r="B87" s="36" t="s">
        <v>49</v>
      </c>
      <c r="C87" s="36">
        <v>1382.4</v>
      </c>
      <c r="D87" s="36" t="s">
        <v>48</v>
      </c>
      <c r="E87" s="36">
        <v>960</v>
      </c>
    </row>
    <row r="88" spans="1:5" customFormat="1" ht="15.75" outlineLevel="2" thickBot="1">
      <c r="A88" s="36" t="s">
        <v>49</v>
      </c>
      <c r="B88" s="36" t="s">
        <v>49</v>
      </c>
      <c r="C88" s="36">
        <v>4147.34</v>
      </c>
      <c r="D88" s="36" t="s">
        <v>48</v>
      </c>
      <c r="E88" s="36">
        <v>2880.1</v>
      </c>
    </row>
    <row r="89" spans="1:5" ht="57.75" thickBot="1">
      <c r="A89" s="25" t="s">
        <v>30</v>
      </c>
      <c r="B89" s="9" t="e">
        <f>SUM(#REF!)</f>
        <v>#REF!</v>
      </c>
      <c r="C89" s="10">
        <f>SUM(C90:C96)</f>
        <v>159700.63</v>
      </c>
      <c r="D89" s="3"/>
      <c r="E89" s="2"/>
    </row>
    <row r="90" spans="1:5" customFormat="1" ht="15.75" outlineLevel="2" thickBot="1">
      <c r="A90" s="36" t="s">
        <v>55</v>
      </c>
      <c r="B90" s="36" t="s">
        <v>56</v>
      </c>
      <c r="C90" s="36">
        <v>1548.1</v>
      </c>
      <c r="D90" s="36" t="s">
        <v>57</v>
      </c>
      <c r="E90" s="36">
        <v>0.33</v>
      </c>
    </row>
    <row r="91" spans="1:5" customFormat="1" ht="15.75" outlineLevel="2" thickBot="1">
      <c r="A91" s="36" t="s">
        <v>58</v>
      </c>
      <c r="B91" s="36" t="s">
        <v>58</v>
      </c>
      <c r="C91" s="36">
        <v>2000</v>
      </c>
      <c r="D91" s="36" t="s">
        <v>59</v>
      </c>
      <c r="E91" s="36">
        <v>20</v>
      </c>
    </row>
    <row r="92" spans="1:5" customFormat="1" ht="15.75" outlineLevel="2" thickBot="1">
      <c r="A92" s="36" t="s">
        <v>60</v>
      </c>
      <c r="B92" s="36" t="s">
        <v>61</v>
      </c>
      <c r="C92" s="36">
        <v>916.23</v>
      </c>
      <c r="D92" s="36" t="s">
        <v>48</v>
      </c>
      <c r="E92" s="36">
        <v>53895.6</v>
      </c>
    </row>
    <row r="93" spans="1:5" customFormat="1" ht="15.75" outlineLevel="2" thickBot="1">
      <c r="A93" s="36" t="s">
        <v>65</v>
      </c>
      <c r="B93" s="36" t="s">
        <v>65</v>
      </c>
      <c r="C93" s="36">
        <v>2538.75</v>
      </c>
      <c r="D93" s="36" t="s">
        <v>57</v>
      </c>
      <c r="E93" s="36">
        <v>0.33</v>
      </c>
    </row>
    <row r="94" spans="1:5" customFormat="1" ht="15.75" outlineLevel="2" thickBot="1">
      <c r="A94" s="36" t="s">
        <v>75</v>
      </c>
      <c r="B94" s="36" t="s">
        <v>75</v>
      </c>
      <c r="C94" s="36">
        <v>712.5</v>
      </c>
      <c r="D94" s="36" t="s">
        <v>57</v>
      </c>
      <c r="E94" s="36">
        <v>10</v>
      </c>
    </row>
    <row r="95" spans="1:5" customFormat="1" ht="15.75" outlineLevel="2" thickBot="1">
      <c r="A95" s="36" t="s">
        <v>96</v>
      </c>
      <c r="B95" s="36" t="s">
        <v>97</v>
      </c>
      <c r="C95" s="36">
        <v>75992.25</v>
      </c>
      <c r="D95" s="36" t="s">
        <v>48</v>
      </c>
      <c r="E95" s="36">
        <v>26947.599999999999</v>
      </c>
    </row>
    <row r="96" spans="1:5" customFormat="1" ht="15.75" outlineLevel="2" thickBot="1">
      <c r="A96" s="36" t="s">
        <v>98</v>
      </c>
      <c r="B96" s="36" t="s">
        <v>99</v>
      </c>
      <c r="C96" s="36">
        <v>75992.800000000003</v>
      </c>
      <c r="D96" s="36" t="s">
        <v>48</v>
      </c>
      <c r="E96" s="36">
        <v>26947.8</v>
      </c>
    </row>
    <row r="97" spans="1:5">
      <c r="A97" s="25" t="s">
        <v>31</v>
      </c>
      <c r="B97" s="9">
        <f>B98</f>
        <v>5033.8983050847464</v>
      </c>
      <c r="C97" s="10">
        <f>C98</f>
        <v>5940</v>
      </c>
      <c r="D97" s="3"/>
      <c r="E97" s="2"/>
    </row>
    <row r="98" spans="1:5" ht="45">
      <c r="A98" s="5" t="s">
        <v>7</v>
      </c>
      <c r="B98" s="11">
        <f>C98/1.18</f>
        <v>5033.8983050847464</v>
      </c>
      <c r="C98" s="12">
        <f>E98*12*5</f>
        <v>5940</v>
      </c>
      <c r="D98" s="5" t="s">
        <v>5</v>
      </c>
      <c r="E98" s="5">
        <v>99</v>
      </c>
    </row>
    <row r="99" spans="1:5">
      <c r="A99" s="25" t="s">
        <v>32</v>
      </c>
      <c r="B99" s="13" t="e">
        <f>B13+B16+B19+#REF!+#REF!+#REF!+B73+B74+B76+B79+B83+B86+B89+B97</f>
        <v>#REF!</v>
      </c>
      <c r="C99" s="14">
        <f>C13+C16+C19+C23+C30+C47+C76+C79+C83+C86+C1013+C89+C73+C72+C97</f>
        <v>1827673.5099999998</v>
      </c>
      <c r="D99" s="28" t="s">
        <v>35</v>
      </c>
      <c r="E99" s="2"/>
    </row>
    <row r="100" spans="1:5">
      <c r="A100" s="25" t="s">
        <v>33</v>
      </c>
      <c r="B100" s="15"/>
      <c r="C100" s="10">
        <f>C99*1.18</f>
        <v>2156654.7417999995</v>
      </c>
      <c r="D100" s="28" t="s">
        <v>35</v>
      </c>
      <c r="E100" s="2"/>
    </row>
    <row r="101" spans="1:5">
      <c r="A101" s="25" t="s">
        <v>34</v>
      </c>
      <c r="B101" s="15"/>
      <c r="C101" s="10">
        <f>C4+C6+C10-C100</f>
        <v>-1292383.0017999995</v>
      </c>
      <c r="D101" s="28" t="s">
        <v>35</v>
      </c>
      <c r="E101" s="2"/>
    </row>
    <row r="102" spans="1:5" ht="28.5">
      <c r="A102" s="25" t="s">
        <v>37</v>
      </c>
      <c r="B102" s="9"/>
      <c r="C102" s="10">
        <f>C101+C8</f>
        <v>-1234418.4817999995</v>
      </c>
      <c r="D102" s="28" t="s">
        <v>35</v>
      </c>
      <c r="E102" s="2"/>
    </row>
    <row r="105" spans="1:5">
      <c r="C105" s="16">
        <f>C13+C16+C19+C23+C30+C47+C76+C83+C86+C89+C73+C72+C79</f>
        <v>1821733.5099999998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2018-03-19T02:09:33Z</cp:lastPrinted>
  <dcterms:created xsi:type="dcterms:W3CDTF">2016-03-18T02:51:51Z</dcterms:created>
  <dcterms:modified xsi:type="dcterms:W3CDTF">2018-03-19T02:12:18Z</dcterms:modified>
</cp:coreProperties>
</file>