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Лист1!$A$1:$E$86</definedName>
  </definedNames>
  <calcPr calcId="124519" calcMode="manual"/>
</workbook>
</file>

<file path=xl/calcChain.xml><?xml version="1.0" encoding="utf-8"?>
<calcChain xmlns="http://schemas.openxmlformats.org/spreadsheetml/2006/main">
  <c r="C84" i="1"/>
  <c r="C85" s="1"/>
  <c r="C86" s="1"/>
  <c r="C11"/>
  <c r="C8"/>
  <c r="C72"/>
  <c r="C41"/>
  <c r="C29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1"/>
  <c r="E111"/>
  <c r="C61" i="1" l="1"/>
  <c r="C69"/>
  <c r="C10" l="1"/>
  <c r="C9" s="1"/>
  <c r="C63" l="1"/>
  <c r="C66" l="1"/>
  <c r="C16"/>
  <c r="C13"/>
  <c r="C83" s="1"/>
  <c r="C81" l="1"/>
  <c r="C80" s="1"/>
  <c r="B41" l="1"/>
  <c r="B72"/>
  <c r="B61"/>
  <c r="B59"/>
  <c r="B58" l="1"/>
  <c r="B81"/>
  <c r="B80" s="1"/>
  <c r="B69"/>
  <c r="B66"/>
  <c r="B63"/>
  <c r="B60"/>
  <c r="B19"/>
  <c r="B16"/>
  <c r="B13"/>
  <c r="B83" l="1"/>
</calcChain>
</file>

<file path=xl/sharedStrings.xml><?xml version="1.0" encoding="utf-8"?>
<sst xmlns="http://schemas.openxmlformats.org/spreadsheetml/2006/main" count="418" uniqueCount="182">
  <si>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</si>
  <si>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</si>
  <si>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</si>
  <si>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</si>
  <si>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</si>
  <si>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</si>
  <si>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</si>
  <si>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</si>
  <si>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</si>
  <si>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</si>
  <si>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</si>
  <si>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</si>
  <si>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</si>
  <si>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</si>
  <si>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</si>
  <si>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</si>
  <si>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</si>
  <si>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</si>
  <si>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</si>
  <si>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</si>
  <si>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</si>
  <si>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</si>
  <si>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</si>
  <si>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</si>
  <si>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</si>
  <si>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</si>
  <si>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</si>
  <si>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</si>
  <si>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</si>
  <si>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</si>
  <si>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</si>
  <si>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</si>
  <si>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</si>
  <si>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</si>
  <si>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</si>
  <si>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Закрытие и открытие стояков</t>
  </si>
  <si>
    <t>1 стояк</t>
  </si>
  <si>
    <t>Дератизация</t>
  </si>
  <si>
    <t>осмотр подвала</t>
  </si>
  <si>
    <t>раз</t>
  </si>
  <si>
    <t>Утепление вентпродухов изовером и монтажной пеной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</si>
  <si>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</si>
  <si>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</si>
  <si>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</si>
  <si>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</si>
  <si>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Смена светильника с датчиком на движение</t>
  </si>
  <si>
    <t>установка замка на двери подвала, чердака, эл.щитовой</t>
  </si>
  <si>
    <t>установка замка на двери подвала, чердака, эл.щито</t>
  </si>
  <si>
    <t>замена эл. лампочки накаливания</t>
  </si>
  <si>
    <t>Адрес: ул. Гагарина, д. 16</t>
  </si>
  <si>
    <t>Выезд а/машины по заявке</t>
  </si>
  <si>
    <t>выезд</t>
  </si>
  <si>
    <t>утепление трубопроводов минеральной ватой с последубщим обер</t>
  </si>
  <si>
    <t>утепление трубопроводов минеральной ватой с послед</t>
  </si>
  <si>
    <t>формовочная обрезка деревьев</t>
  </si>
  <si>
    <t>Проливка горок водой</t>
  </si>
  <si>
    <t>Старшие по дому</t>
  </si>
  <si>
    <t>Общий итог</t>
  </si>
  <si>
    <t>формовочная обрезка деревьев Итог</t>
  </si>
  <si>
    <t>утепление трубопроводов минеральной ватой с последубщим обер Итог</t>
  </si>
  <si>
    <t>установка инфор-го стенда "Выгул собак запрещен" (без стоимо Итог</t>
  </si>
  <si>
    <t>установка инфор-го стенда "Выгул собак запрещен" (</t>
  </si>
  <si>
    <t>установка инфор-го стенда "Выгул собак запрещен" (без стоимо</t>
  </si>
  <si>
    <t>установка замка на двери подвала, чердака, эл.щитовой Итог</t>
  </si>
  <si>
    <t>смена труб из ВГП труб Д20 с произ-ом свар-х работ Итог</t>
  </si>
  <si>
    <t>смена труб из ВГП труб Д20 с произ-ом свар-х работ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</si>
  <si>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</si>
  <si>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</si>
  <si>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</si>
  <si>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сброс воздуха с системы отопления</t>
  </si>
  <si>
    <t>осмотр подвала Итог</t>
  </si>
  <si>
    <t>масл-я краска с последующ-й теплоизол.(изов-м) и обертыв-ем Итог</t>
  </si>
  <si>
    <t>1 узел</t>
  </si>
  <si>
    <t>масл-я краска с последующ-й теплоизол.(изов-м) и о</t>
  </si>
  <si>
    <t>масл-я краска с последующ-й теплоизол.(изов-м) и обертыв-ем</t>
  </si>
  <si>
    <t>изготовление и установка бельевых стоек Итог</t>
  </si>
  <si>
    <t>изготовление и установка бельевых стоек</t>
  </si>
  <si>
    <t>изготовление доски объявлений Итог</t>
  </si>
  <si>
    <t>изготовление доски объявлений</t>
  </si>
  <si>
    <t>замена электро-патрона Итог</t>
  </si>
  <si>
    <t>замена эл.выключателя Итог</t>
  </si>
  <si>
    <t>замена эл.выключателя</t>
  </si>
  <si>
    <t>замена эл. лампочки накаливания Итог</t>
  </si>
  <si>
    <t>вост-е фазного, нулевого питающего, отходящего провода на по Итог</t>
  </si>
  <si>
    <t>место</t>
  </si>
  <si>
    <t>вост-е фазного, нулевого питающего, отходящего про</t>
  </si>
  <si>
    <t>вост-е фазного, нулевого питающего, отходящего провода на по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</si>
  <si>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</si>
  <si>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</si>
  <si>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</si>
  <si>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</si>
  <si>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</si>
  <si>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</si>
  <si>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</si>
  <si>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</si>
  <si>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</si>
  <si>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</si>
  <si>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</si>
  <si>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примыканий дверных коробок к дверным проемам, монт Итог</t>
  </si>
  <si>
    <t>Утепление примыканий дверных коробок к дверным про</t>
  </si>
  <si>
    <t>Утепление примыканий дверных коробок к дверным проемам, монт</t>
  </si>
  <si>
    <t>Утепление вентпродухов изовером и монтажной пеной Итог</t>
  </si>
  <si>
    <t>Установка светильников с датчиком на движение Итог</t>
  </si>
  <si>
    <t>Установка светильников с датчиком на движение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</si>
  <si>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</si>
  <si>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</si>
  <si>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</si>
  <si>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</si>
  <si>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</si>
  <si>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</si>
  <si>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</si>
  <si>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</si>
  <si>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</si>
  <si>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</si>
  <si>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</si>
  <si>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</si>
  <si>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</si>
  <si>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</si>
  <si>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</si>
  <si>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</si>
  <si>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</si>
  <si>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</si>
  <si>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</si>
  <si>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</si>
  <si>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</si>
  <si>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</si>
  <si>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</si>
  <si>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</si>
  <si>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</si>
  <si>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светильника с датчиком на движение Итог</t>
  </si>
  <si>
    <t>Смена резьб (всех диаметров/ с применением сварочных работ) Итог</t>
  </si>
  <si>
    <t>Смена радиатора (без стоимости радиатора) Итог</t>
  </si>
  <si>
    <t>Смена радиатора (без стоимости радиатора)</t>
  </si>
  <si>
    <t>Смена вентиля, д. 20 мм Итог</t>
  </si>
  <si>
    <t>Смена вентиля до 20 мм. (с материалом) Итог</t>
  </si>
  <si>
    <t>Ремонт горки (металлической) Итог</t>
  </si>
  <si>
    <t>Ремонт горки (металлической)</t>
  </si>
  <si>
    <t>Ремонт вентилей д.20-32 Итог</t>
  </si>
  <si>
    <t>Ремонт вентилей д.20-32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</si>
  <si>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</si>
  <si>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</si>
  <si>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</si>
  <si>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Проливка горок водой Итог</t>
  </si>
  <si>
    <t>Отпуск цветочной рассады Итог</t>
  </si>
  <si>
    <t>Отпуск цветочной рассады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</si>
  <si>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</si>
  <si>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</si>
  <si>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</si>
  <si>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</si>
  <si>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</si>
  <si>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</si>
  <si>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</si>
  <si>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</si>
  <si>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</si>
  <si>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</si>
  <si>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</si>
  <si>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</si>
  <si>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</si>
  <si>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</si>
  <si>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</si>
  <si>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</si>
  <si>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</si>
  <si>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</si>
  <si>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</si>
  <si>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</si>
  <si>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</si>
  <si>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</si>
  <si>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</si>
  <si>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д.16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</si>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</sst>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0" xfId="0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20" t="s">
        <v>49</v>
      </c>
      <c r="B2" s="21" t="s">
        <v>30</v>
      </c>
      <c r="C2" s="52" t="s">
        <v>170</v>
      </c>
      <c r="D2" s="52"/>
      <c r="E2" s="52"/>
    </row>
    <row r="3" spans="1:5" ht="57">
      <c r="A3" s="22" t="s">
        <v>3</v>
      </c>
      <c r="B3" s="23" t="s">
        <v>0</v>
      </c>
      <c r="C3" s="24" t="s">
        <v>31</v>
      </c>
      <c r="D3" s="25" t="s">
        <v>1</v>
      </c>
      <c r="E3" s="26" t="s">
        <v>2</v>
      </c>
    </row>
    <row r="4" spans="1:5">
      <c r="A4" s="15" t="s">
        <v>171</v>
      </c>
      <c r="B4" s="23"/>
      <c r="C4" s="27">
        <v>-336559.44180000108</v>
      </c>
      <c r="D4" s="25"/>
      <c r="E4" s="26"/>
    </row>
    <row r="5" spans="1:5">
      <c r="A5" s="53" t="s">
        <v>178</v>
      </c>
      <c r="B5" s="54"/>
      <c r="C5" s="54"/>
      <c r="D5" s="54"/>
      <c r="E5" s="55"/>
    </row>
    <row r="6" spans="1:5">
      <c r="A6" s="15" t="s">
        <v>172</v>
      </c>
      <c r="B6" s="23"/>
      <c r="C6" s="27">
        <v>1572081.98</v>
      </c>
      <c r="D6" s="25"/>
      <c r="E6" s="26"/>
    </row>
    <row r="7" spans="1:5">
      <c r="A7" s="15" t="s">
        <v>173</v>
      </c>
      <c r="B7" s="23"/>
      <c r="C7" s="27">
        <v>1735606.4</v>
      </c>
      <c r="D7" s="25"/>
      <c r="E7" s="26"/>
    </row>
    <row r="8" spans="1:5">
      <c r="A8" s="15" t="s">
        <v>181</v>
      </c>
      <c r="B8" s="23"/>
      <c r="C8" s="27">
        <f>C7-C6</f>
        <v>163524.41999999993</v>
      </c>
      <c r="D8" s="25"/>
      <c r="E8" s="26"/>
    </row>
    <row r="9" spans="1:5">
      <c r="A9" s="28" t="s">
        <v>10</v>
      </c>
      <c r="B9" s="23"/>
      <c r="C9" s="27">
        <f>C10</f>
        <v>20315.52</v>
      </c>
      <c r="D9" s="25"/>
      <c r="E9" s="26"/>
    </row>
    <row r="10" spans="1:5">
      <c r="A10" s="29" t="s">
        <v>11</v>
      </c>
      <c r="B10" s="23"/>
      <c r="C10" s="30">
        <f>792.96*12+900*12</f>
        <v>20315.52</v>
      </c>
      <c r="D10" s="25"/>
      <c r="E10" s="26"/>
    </row>
    <row r="11" spans="1:5">
      <c r="A11" s="18" t="s">
        <v>174</v>
      </c>
      <c r="B11" s="31"/>
      <c r="C11" s="32">
        <f>C6+C9</f>
        <v>1592397.5</v>
      </c>
      <c r="D11" s="33"/>
      <c r="E11" s="34"/>
    </row>
    <row r="12" spans="1:5">
      <c r="A12" s="51" t="s">
        <v>12</v>
      </c>
      <c r="B12" s="51"/>
      <c r="C12" s="51"/>
      <c r="D12" s="51"/>
      <c r="E12" s="51"/>
    </row>
    <row r="13" spans="1:5" ht="15.75" thickBot="1">
      <c r="A13" s="19" t="s">
        <v>14</v>
      </c>
      <c r="B13" s="31" t="e">
        <f>#REF!</f>
        <v>#REF!</v>
      </c>
      <c r="C13" s="32">
        <f>C14+C15</f>
        <v>254397.45</v>
      </c>
      <c r="D13" s="33"/>
      <c r="E13" s="34"/>
    </row>
    <row r="14" spans="1:5" s="17" customFormat="1" ht="15.75" outlineLevel="2" thickBot="1">
      <c r="A14" s="35" t="s">
        <v>109</v>
      </c>
      <c r="B14" s="35" t="s">
        <v>108</v>
      </c>
      <c r="C14" s="35">
        <v>131679.98000000001</v>
      </c>
      <c r="D14" s="49" t="s">
        <v>5</v>
      </c>
      <c r="E14" s="49">
        <v>34471.199999999997</v>
      </c>
    </row>
    <row r="15" spans="1:5" s="17" customFormat="1" ht="15.75" outlineLevel="2" thickBot="1">
      <c r="A15" s="35" t="s">
        <v>106</v>
      </c>
      <c r="B15" s="35" t="s">
        <v>105</v>
      </c>
      <c r="C15" s="35">
        <v>122717.47</v>
      </c>
      <c r="D15" s="49" t="s">
        <v>5</v>
      </c>
      <c r="E15" s="49">
        <v>34471.199999999997</v>
      </c>
    </row>
    <row r="16" spans="1:5" ht="29.25" thickBot="1">
      <c r="A16" s="19" t="s">
        <v>15</v>
      </c>
      <c r="B16" s="31" t="str">
        <f>B18</f>
        <v>Уборка МОП 3,4 кв. 2018г. К=0,8</v>
      </c>
      <c r="C16" s="32">
        <f>C18+C17</f>
        <v>98592.97</v>
      </c>
      <c r="D16" s="33"/>
      <c r="E16" s="34"/>
    </row>
    <row r="17" spans="1:5" s="17" customFormat="1" ht="15.75" outlineLevel="2" thickBot="1">
      <c r="A17" s="35" t="s">
        <v>118</v>
      </c>
      <c r="B17" s="35" t="s">
        <v>118</v>
      </c>
      <c r="C17" s="35">
        <v>42744.3</v>
      </c>
      <c r="D17" s="49" t="s">
        <v>5</v>
      </c>
      <c r="E17" s="49">
        <v>34471.199999999997</v>
      </c>
    </row>
    <row r="18" spans="1:5" s="17" customFormat="1" ht="15.75" outlineLevel="2" thickBot="1">
      <c r="A18" s="35" t="s">
        <v>116</v>
      </c>
      <c r="B18" s="35" t="s">
        <v>116</v>
      </c>
      <c r="C18" s="35">
        <v>55848.67</v>
      </c>
      <c r="D18" s="49" t="s">
        <v>5</v>
      </c>
      <c r="E18" s="49">
        <v>34474.5</v>
      </c>
    </row>
    <row r="19" spans="1:5" ht="15.75" thickBot="1">
      <c r="A19" s="19" t="s">
        <v>16</v>
      </c>
      <c r="B19" s="36" t="e">
        <f>B20+B21</f>
        <v>#VALUE!</v>
      </c>
      <c r="C19" s="32">
        <f>C20+C21</f>
        <v>149617.79999999999</v>
      </c>
      <c r="D19" s="37"/>
      <c r="E19" s="48"/>
    </row>
    <row r="20" spans="1:5" s="17" customFormat="1" ht="15.75" outlineLevel="2" thickBot="1">
      <c r="A20" s="35" t="s">
        <v>163</v>
      </c>
      <c r="B20" s="35" t="s">
        <v>163</v>
      </c>
      <c r="C20" s="35">
        <v>75750.399999999994</v>
      </c>
      <c r="D20" s="49" t="s">
        <v>17</v>
      </c>
      <c r="E20" s="49">
        <v>1408</v>
      </c>
    </row>
    <row r="21" spans="1:5" s="17" customFormat="1" ht="15.75" outlineLevel="2" thickBot="1">
      <c r="A21" s="35" t="s">
        <v>161</v>
      </c>
      <c r="B21" s="35" t="s">
        <v>161</v>
      </c>
      <c r="C21" s="35">
        <v>73867.399999999994</v>
      </c>
      <c r="D21" s="49" t="s">
        <v>17</v>
      </c>
      <c r="E21" s="49">
        <v>1373</v>
      </c>
    </row>
    <row r="22" spans="1:5" ht="43.5" thickBot="1">
      <c r="A22" s="19" t="s">
        <v>18</v>
      </c>
      <c r="B22" s="31"/>
      <c r="C22" s="32">
        <f>SUM(C23:C28)</f>
        <v>29507.360000000001</v>
      </c>
      <c r="D22" s="33"/>
      <c r="E22" s="34"/>
    </row>
    <row r="23" spans="1:5" s="17" customFormat="1" ht="15.75" outlineLevel="2" thickBot="1">
      <c r="A23" s="35" t="s">
        <v>158</v>
      </c>
      <c r="B23" s="35" t="s">
        <v>158</v>
      </c>
      <c r="C23" s="35">
        <v>2757.7</v>
      </c>
      <c r="D23" s="49" t="s">
        <v>5</v>
      </c>
      <c r="E23" s="49">
        <v>34471.199999999997</v>
      </c>
    </row>
    <row r="24" spans="1:5" s="17" customFormat="1" ht="15.75" outlineLevel="2" thickBot="1">
      <c r="A24" s="35" t="s">
        <v>156</v>
      </c>
      <c r="B24" s="35" t="s">
        <v>155</v>
      </c>
      <c r="C24" s="35">
        <v>3102.41</v>
      </c>
      <c r="D24" s="49" t="s">
        <v>5</v>
      </c>
      <c r="E24" s="49">
        <v>34471.199999999997</v>
      </c>
    </row>
    <row r="25" spans="1:5" s="17" customFormat="1" ht="15.75" outlineLevel="2" thickBot="1">
      <c r="A25" s="35" t="s">
        <v>97</v>
      </c>
      <c r="B25" s="35" t="s">
        <v>97</v>
      </c>
      <c r="C25" s="35">
        <v>2619.8200000000002</v>
      </c>
      <c r="D25" s="49" t="s">
        <v>5</v>
      </c>
      <c r="E25" s="49">
        <v>34471.199999999997</v>
      </c>
    </row>
    <row r="26" spans="1:5" s="17" customFormat="1" ht="15.75" outlineLevel="2" thickBot="1">
      <c r="A26" s="35" t="s">
        <v>95</v>
      </c>
      <c r="B26" s="35" t="s">
        <v>94</v>
      </c>
      <c r="C26" s="35">
        <v>2757.7</v>
      </c>
      <c r="D26" s="49" t="s">
        <v>5</v>
      </c>
      <c r="E26" s="49">
        <v>34471.199999999997</v>
      </c>
    </row>
    <row r="27" spans="1:5" s="17" customFormat="1" ht="15.75" outlineLevel="2" thickBot="1">
      <c r="A27" s="35" t="s">
        <v>92</v>
      </c>
      <c r="B27" s="35" t="s">
        <v>91</v>
      </c>
      <c r="C27" s="35">
        <v>4825.96</v>
      </c>
      <c r="D27" s="49" t="s">
        <v>5</v>
      </c>
      <c r="E27" s="49">
        <v>34471.199999999997</v>
      </c>
    </row>
    <row r="28" spans="1:5" s="17" customFormat="1" ht="15.75" outlineLevel="2" thickBot="1">
      <c r="A28" s="35" t="s">
        <v>89</v>
      </c>
      <c r="B28" s="35" t="s">
        <v>88</v>
      </c>
      <c r="C28" s="35">
        <v>13443.77</v>
      </c>
      <c r="D28" s="49" t="s">
        <v>5</v>
      </c>
      <c r="E28" s="49">
        <v>34471.199999999997</v>
      </c>
    </row>
    <row r="29" spans="1:5" ht="43.5" outlineLevel="1" thickBot="1">
      <c r="A29" s="19" t="s">
        <v>19</v>
      </c>
      <c r="B29" s="38"/>
      <c r="C29" s="39">
        <f>SUM(C30:C40)</f>
        <v>23112.480000000003</v>
      </c>
      <c r="D29" s="40"/>
      <c r="E29" s="40"/>
    </row>
    <row r="30" spans="1:5" s="17" customFormat="1" ht="15.75" outlineLevel="2" thickBot="1">
      <c r="A30" s="35" t="s">
        <v>141</v>
      </c>
      <c r="B30" s="35" t="s">
        <v>140</v>
      </c>
      <c r="C30" s="35">
        <v>2751</v>
      </c>
      <c r="D30" s="49" t="s">
        <v>6</v>
      </c>
      <c r="E30" s="49">
        <v>10</v>
      </c>
    </row>
    <row r="31" spans="1:5" s="17" customFormat="1" ht="15.75" outlineLevel="2" thickBot="1">
      <c r="A31" s="35" t="s">
        <v>45</v>
      </c>
      <c r="B31" s="35" t="s">
        <v>45</v>
      </c>
      <c r="C31" s="35">
        <v>1936.1</v>
      </c>
      <c r="D31" s="49" t="s">
        <v>6</v>
      </c>
      <c r="E31" s="49">
        <v>1</v>
      </c>
    </row>
    <row r="32" spans="1:5" s="17" customFormat="1" ht="15.75" outlineLevel="2" thickBot="1">
      <c r="A32" s="35" t="s">
        <v>103</v>
      </c>
      <c r="B32" s="35" t="s">
        <v>103</v>
      </c>
      <c r="C32" s="35">
        <v>2346.42</v>
      </c>
      <c r="D32" s="49" t="s">
        <v>6</v>
      </c>
      <c r="E32" s="49">
        <v>1</v>
      </c>
    </row>
    <row r="33" spans="1:6" s="17" customFormat="1" ht="15.75" outlineLevel="2" thickBot="1">
      <c r="A33" s="35" t="s">
        <v>100</v>
      </c>
      <c r="B33" s="35" t="s">
        <v>99</v>
      </c>
      <c r="C33" s="35">
        <v>738.67</v>
      </c>
      <c r="D33" s="49" t="s">
        <v>7</v>
      </c>
      <c r="E33" s="49">
        <v>4.4000000000000004</v>
      </c>
    </row>
    <row r="34" spans="1:6" s="17" customFormat="1" ht="15.75" outlineLevel="2" thickBot="1">
      <c r="A34" s="35" t="s">
        <v>48</v>
      </c>
      <c r="B34" s="35" t="s">
        <v>48</v>
      </c>
      <c r="C34" s="35">
        <v>1825.53</v>
      </c>
      <c r="D34" s="49" t="s">
        <v>6</v>
      </c>
      <c r="E34" s="49">
        <v>21</v>
      </c>
    </row>
    <row r="35" spans="1:6" s="17" customFormat="1" ht="15.75" outlineLevel="2" thickBot="1">
      <c r="A35" s="35" t="s">
        <v>81</v>
      </c>
      <c r="B35" s="35" t="s">
        <v>81</v>
      </c>
      <c r="C35" s="35">
        <v>178.84</v>
      </c>
      <c r="D35" s="49" t="s">
        <v>6</v>
      </c>
      <c r="E35" s="49">
        <v>1</v>
      </c>
    </row>
    <row r="36" spans="1:6" s="17" customFormat="1" ht="15.75" outlineLevel="2" thickBot="1">
      <c r="A36" s="35" t="s">
        <v>44</v>
      </c>
      <c r="B36" s="35" t="s">
        <v>44</v>
      </c>
      <c r="C36" s="35">
        <v>287.7</v>
      </c>
      <c r="D36" s="49" t="s">
        <v>6</v>
      </c>
      <c r="E36" s="49">
        <v>2</v>
      </c>
    </row>
    <row r="37" spans="1:6" s="17" customFormat="1" ht="15.75" outlineLevel="2" thickBot="1">
      <c r="A37" s="35" t="s">
        <v>78</v>
      </c>
      <c r="B37" s="35" t="s">
        <v>78</v>
      </c>
      <c r="C37" s="35">
        <v>2890.08</v>
      </c>
      <c r="D37" s="49" t="s">
        <v>6</v>
      </c>
      <c r="E37" s="49">
        <v>6</v>
      </c>
    </row>
    <row r="38" spans="1:6" s="17" customFormat="1" ht="15.75" outlineLevel="2" thickBot="1">
      <c r="A38" s="35" t="s">
        <v>76</v>
      </c>
      <c r="B38" s="35" t="s">
        <v>76</v>
      </c>
      <c r="C38" s="35">
        <v>7952.64</v>
      </c>
      <c r="D38" s="49" t="s">
        <v>6</v>
      </c>
      <c r="E38" s="49">
        <v>4</v>
      </c>
    </row>
    <row r="39" spans="1:6" s="17" customFormat="1" ht="15.75" outlineLevel="2" thickBot="1">
      <c r="A39" s="35" t="s">
        <v>46</v>
      </c>
      <c r="B39" s="35" t="s">
        <v>47</v>
      </c>
      <c r="C39" s="35">
        <v>335.58</v>
      </c>
      <c r="D39" s="49" t="s">
        <v>6</v>
      </c>
      <c r="E39" s="49">
        <v>1</v>
      </c>
    </row>
    <row r="40" spans="1:6" s="17" customFormat="1" ht="15.75" outlineLevel="2" thickBot="1">
      <c r="A40" s="35" t="s">
        <v>62</v>
      </c>
      <c r="B40" s="35" t="s">
        <v>61</v>
      </c>
      <c r="C40" s="35">
        <v>1869.92</v>
      </c>
      <c r="D40" s="49" t="s">
        <v>6</v>
      </c>
      <c r="E40" s="49">
        <v>1</v>
      </c>
    </row>
    <row r="41" spans="1:6" ht="43.5" thickBot="1">
      <c r="A41" s="19" t="s">
        <v>20</v>
      </c>
      <c r="B41" s="31">
        <f>SUM(B42:B49)</f>
        <v>0</v>
      </c>
      <c r="C41" s="32">
        <f>SUM(C42:C57)</f>
        <v>35809.159999999996</v>
      </c>
      <c r="D41" s="33"/>
      <c r="E41" s="34"/>
      <c r="F41" s="5" t="s">
        <v>4</v>
      </c>
    </row>
    <row r="42" spans="1:6" s="17" customFormat="1" ht="15.75" outlineLevel="2" thickBot="1">
      <c r="A42" s="35" t="s">
        <v>50</v>
      </c>
      <c r="B42" s="35" t="s">
        <v>50</v>
      </c>
      <c r="C42" s="35">
        <v>484.53</v>
      </c>
      <c r="D42" s="49" t="s">
        <v>51</v>
      </c>
      <c r="E42" s="49">
        <v>1</v>
      </c>
    </row>
    <row r="43" spans="1:6" s="17" customFormat="1" ht="15.75" outlineLevel="2" thickBot="1">
      <c r="A43" s="35" t="s">
        <v>35</v>
      </c>
      <c r="B43" s="35" t="s">
        <v>35</v>
      </c>
      <c r="C43" s="35">
        <v>5665.52</v>
      </c>
      <c r="D43" s="49" t="s">
        <v>36</v>
      </c>
      <c r="E43" s="49">
        <v>7</v>
      </c>
    </row>
    <row r="44" spans="1:6" s="17" customFormat="1" ht="15.75" outlineLevel="2" thickBot="1">
      <c r="A44" s="35" t="s">
        <v>32</v>
      </c>
      <c r="B44" s="35" t="s">
        <v>33</v>
      </c>
      <c r="C44" s="35">
        <v>550.20000000000005</v>
      </c>
      <c r="D44" s="49" t="s">
        <v>34</v>
      </c>
      <c r="E44" s="49">
        <v>2</v>
      </c>
    </row>
    <row r="45" spans="1:6" s="17" customFormat="1" ht="15.75" outlineLevel="2" thickBot="1">
      <c r="A45" s="35" t="s">
        <v>138</v>
      </c>
      <c r="B45" s="35" t="s">
        <v>138</v>
      </c>
      <c r="C45" s="35">
        <v>1918.15</v>
      </c>
      <c r="D45" s="49" t="s">
        <v>6</v>
      </c>
      <c r="E45" s="49">
        <v>5</v>
      </c>
    </row>
    <row r="46" spans="1:6" s="17" customFormat="1" ht="15.75" outlineLevel="2" thickBot="1">
      <c r="A46" s="35" t="s">
        <v>136</v>
      </c>
      <c r="B46" s="35" t="s">
        <v>136</v>
      </c>
      <c r="C46" s="35">
        <v>2266.4</v>
      </c>
      <c r="D46" s="49" t="s">
        <v>6</v>
      </c>
      <c r="E46" s="49">
        <v>1</v>
      </c>
    </row>
    <row r="47" spans="1:6" s="17" customFormat="1" ht="15.75" outlineLevel="2" thickBot="1">
      <c r="A47" s="35" t="s">
        <v>41</v>
      </c>
      <c r="B47" s="35" t="s">
        <v>41</v>
      </c>
      <c r="C47" s="35">
        <v>3837.8</v>
      </c>
      <c r="D47" s="49" t="s">
        <v>6</v>
      </c>
      <c r="E47" s="49">
        <v>2</v>
      </c>
    </row>
    <row r="48" spans="1:6" s="17" customFormat="1" ht="15.75" outlineLevel="2" thickBot="1">
      <c r="A48" s="35" t="s">
        <v>13</v>
      </c>
      <c r="B48" s="35" t="s">
        <v>13</v>
      </c>
      <c r="C48" s="35">
        <v>1918.9</v>
      </c>
      <c r="D48" s="49" t="s">
        <v>6</v>
      </c>
      <c r="E48" s="49">
        <v>1</v>
      </c>
    </row>
    <row r="49" spans="1:5" s="17" customFormat="1" ht="15.75" outlineLevel="2" thickBot="1">
      <c r="A49" s="35" t="s">
        <v>132</v>
      </c>
      <c r="B49" s="35" t="s">
        <v>132</v>
      </c>
      <c r="C49" s="35">
        <v>2762.78</v>
      </c>
      <c r="D49" s="49" t="s">
        <v>6</v>
      </c>
      <c r="E49" s="49">
        <v>2</v>
      </c>
    </row>
    <row r="50" spans="1:5" s="17" customFormat="1" ht="15.75" outlineLevel="2" thickBot="1">
      <c r="A50" s="35" t="s">
        <v>42</v>
      </c>
      <c r="B50" s="35" t="s">
        <v>43</v>
      </c>
      <c r="C50" s="35">
        <v>2213.7800000000002</v>
      </c>
      <c r="D50" s="49" t="s">
        <v>6</v>
      </c>
      <c r="E50" s="49">
        <v>2</v>
      </c>
    </row>
    <row r="51" spans="1:5" s="17" customFormat="1" ht="15.75" outlineLevel="2" thickBot="1">
      <c r="A51" s="35" t="s">
        <v>86</v>
      </c>
      <c r="B51" s="35" t="s">
        <v>85</v>
      </c>
      <c r="C51" s="35">
        <v>642.34</v>
      </c>
      <c r="D51" s="49" t="s">
        <v>84</v>
      </c>
      <c r="E51" s="49">
        <v>1</v>
      </c>
    </row>
    <row r="52" spans="1:5" s="17" customFormat="1" ht="15.75" outlineLevel="2" thickBot="1">
      <c r="A52" s="35" t="s">
        <v>74</v>
      </c>
      <c r="B52" s="35" t="s">
        <v>73</v>
      </c>
      <c r="C52" s="35">
        <v>9647.49</v>
      </c>
      <c r="D52" s="49" t="s">
        <v>72</v>
      </c>
      <c r="E52" s="49">
        <v>1</v>
      </c>
    </row>
    <row r="53" spans="1:5" s="17" customFormat="1" ht="15.75" outlineLevel="2" thickBot="1">
      <c r="A53" s="35" t="s">
        <v>38</v>
      </c>
      <c r="B53" s="35" t="s">
        <v>38</v>
      </c>
      <c r="C53" s="35">
        <v>810.42</v>
      </c>
      <c r="D53" s="49" t="s">
        <v>39</v>
      </c>
      <c r="E53" s="49">
        <v>3</v>
      </c>
    </row>
    <row r="54" spans="1:5" s="17" customFormat="1" ht="15.75" outlineLevel="2" thickBot="1">
      <c r="A54" s="35" t="s">
        <v>69</v>
      </c>
      <c r="B54" s="35" t="s">
        <v>69</v>
      </c>
      <c r="C54" s="35">
        <v>621.53</v>
      </c>
      <c r="D54" s="49" t="s">
        <v>36</v>
      </c>
      <c r="E54" s="49">
        <v>1</v>
      </c>
    </row>
    <row r="55" spans="1:5" s="17" customFormat="1" ht="15.75" outlineLevel="2" thickBot="1">
      <c r="A55" s="35" t="s">
        <v>67</v>
      </c>
      <c r="B55" s="35" t="s">
        <v>67</v>
      </c>
      <c r="C55" s="35">
        <v>621.53</v>
      </c>
      <c r="D55" s="49" t="s">
        <v>36</v>
      </c>
      <c r="E55" s="49">
        <v>1</v>
      </c>
    </row>
    <row r="56" spans="1:5" s="17" customFormat="1" ht="15.75" outlineLevel="2" thickBot="1">
      <c r="A56" s="35" t="s">
        <v>65</v>
      </c>
      <c r="B56" s="35" t="s">
        <v>65</v>
      </c>
      <c r="C56" s="35">
        <v>1637.28</v>
      </c>
      <c r="D56" s="49" t="s">
        <v>7</v>
      </c>
      <c r="E56" s="49">
        <v>2</v>
      </c>
    </row>
    <row r="57" spans="1:5" s="17" customFormat="1" ht="15.75" outlineLevel="2" thickBot="1">
      <c r="A57" s="35" t="s">
        <v>52</v>
      </c>
      <c r="B57" s="35" t="s">
        <v>53</v>
      </c>
      <c r="C57" s="35">
        <v>210.51</v>
      </c>
      <c r="D57" s="49" t="s">
        <v>7</v>
      </c>
      <c r="E57" s="49">
        <v>1.5</v>
      </c>
    </row>
    <row r="58" spans="1:5" ht="28.5">
      <c r="A58" s="19" t="s">
        <v>21</v>
      </c>
      <c r="B58" s="31" t="e">
        <f>#REF!+#REF!</f>
        <v>#REF!</v>
      </c>
      <c r="C58" s="32">
        <v>0</v>
      </c>
      <c r="D58" s="33"/>
      <c r="E58" s="34"/>
    </row>
    <row r="59" spans="1:5" ht="28.5">
      <c r="A59" s="19" t="s">
        <v>22</v>
      </c>
      <c r="B59" s="31" t="e">
        <f>SUM(#REF!)</f>
        <v>#REF!</v>
      </c>
      <c r="C59" s="32">
        <v>0</v>
      </c>
      <c r="D59" s="33"/>
      <c r="E59" s="34"/>
    </row>
    <row r="60" spans="1:5" ht="28.5">
      <c r="A60" s="19" t="s">
        <v>23</v>
      </c>
      <c r="B60" s="31" t="e">
        <f>#REF!</f>
        <v>#REF!</v>
      </c>
      <c r="C60" s="32">
        <v>0</v>
      </c>
      <c r="D60" s="33"/>
      <c r="E60" s="34"/>
    </row>
    <row r="61" spans="1:5" ht="29.25" thickBot="1">
      <c r="A61" s="19" t="s">
        <v>24</v>
      </c>
      <c r="B61" s="31" t="e">
        <f>#REF!+#REF!</f>
        <v>#REF!</v>
      </c>
      <c r="C61" s="32">
        <f>(C62)</f>
        <v>1835.72</v>
      </c>
      <c r="D61" s="33"/>
      <c r="E61" s="34"/>
    </row>
    <row r="62" spans="1:5" s="17" customFormat="1" ht="15.75" outlineLevel="2" thickBot="1">
      <c r="A62" s="35" t="s">
        <v>40</v>
      </c>
      <c r="B62" s="35" t="s">
        <v>40</v>
      </c>
      <c r="C62" s="35">
        <v>1835.72</v>
      </c>
      <c r="D62" s="49" t="s">
        <v>6</v>
      </c>
      <c r="E62" s="49">
        <v>4</v>
      </c>
    </row>
    <row r="63" spans="1:5" ht="29.25" thickBot="1">
      <c r="A63" s="19" t="s">
        <v>25</v>
      </c>
      <c r="B63" s="31" t="str">
        <f>B65</f>
        <v>Тех.обслуживание газового оборудования.К= 0,6;0,8;</v>
      </c>
      <c r="C63" s="32">
        <f>C65+C64</f>
        <v>13788.48</v>
      </c>
      <c r="D63" s="33"/>
      <c r="E63" s="34"/>
    </row>
    <row r="64" spans="1:5" s="17" customFormat="1" ht="15.75" outlineLevel="2" thickBot="1">
      <c r="A64" s="35" t="s">
        <v>124</v>
      </c>
      <c r="B64" s="35" t="s">
        <v>123</v>
      </c>
      <c r="C64" s="35">
        <v>6549.53</v>
      </c>
      <c r="D64" s="49" t="s">
        <v>5</v>
      </c>
      <c r="E64" s="49">
        <v>34471.199999999997</v>
      </c>
    </row>
    <row r="65" spans="1:5" s="17" customFormat="1" ht="15.75" outlineLevel="2" thickBot="1">
      <c r="A65" s="35" t="s">
        <v>121</v>
      </c>
      <c r="B65" s="35" t="s">
        <v>120</v>
      </c>
      <c r="C65" s="35">
        <v>7238.95</v>
      </c>
      <c r="D65" s="49" t="s">
        <v>5</v>
      </c>
      <c r="E65" s="49">
        <v>34471.199999999997</v>
      </c>
    </row>
    <row r="66" spans="1:5" ht="29.25" thickBot="1">
      <c r="A66" s="19" t="s">
        <v>26</v>
      </c>
      <c r="B66" s="31" t="e">
        <f>B67+#REF!</f>
        <v>#VALUE!</v>
      </c>
      <c r="C66" s="32">
        <f>C67+C68</f>
        <v>39745.299999999996</v>
      </c>
      <c r="D66" s="33"/>
      <c r="E66" s="34"/>
    </row>
    <row r="67" spans="1:5" s="17" customFormat="1" ht="15.75" outlineLevel="2" thickBot="1">
      <c r="A67" s="35" t="s">
        <v>128</v>
      </c>
      <c r="B67" s="35" t="s">
        <v>128</v>
      </c>
      <c r="C67" s="35">
        <v>16304.88</v>
      </c>
      <c r="D67" s="49" t="s">
        <v>5</v>
      </c>
      <c r="E67" s="49">
        <v>34471.199999999997</v>
      </c>
    </row>
    <row r="68" spans="1:5" s="17" customFormat="1" ht="15.75" outlineLevel="2" thickBot="1">
      <c r="A68" s="35" t="s">
        <v>126</v>
      </c>
      <c r="B68" s="35" t="s">
        <v>126</v>
      </c>
      <c r="C68" s="35">
        <v>23440.42</v>
      </c>
      <c r="D68" s="49" t="s">
        <v>5</v>
      </c>
      <c r="E68" s="49">
        <v>34471.199999999997</v>
      </c>
    </row>
    <row r="69" spans="1:5" ht="43.5" thickBot="1">
      <c r="A69" s="19" t="s">
        <v>27</v>
      </c>
      <c r="B69" s="31" t="str">
        <f>B70</f>
        <v>Дератизация</v>
      </c>
      <c r="C69" s="32">
        <f>C70+C71</f>
        <v>6491.52</v>
      </c>
      <c r="D69" s="33"/>
      <c r="E69" s="34"/>
    </row>
    <row r="70" spans="1:5" s="17" customFormat="1" ht="15.75" outlineLevel="2" thickBot="1">
      <c r="A70" s="35" t="s">
        <v>37</v>
      </c>
      <c r="B70" s="35" t="s">
        <v>37</v>
      </c>
      <c r="C70" s="35">
        <v>4152.96</v>
      </c>
      <c r="D70" s="49" t="s">
        <v>5</v>
      </c>
      <c r="E70" s="49">
        <v>2884</v>
      </c>
    </row>
    <row r="71" spans="1:5" s="17" customFormat="1" ht="15.75" outlineLevel="2" thickBot="1">
      <c r="A71" s="35" t="s">
        <v>37</v>
      </c>
      <c r="B71" s="35" t="s">
        <v>37</v>
      </c>
      <c r="C71" s="35">
        <v>2338.56</v>
      </c>
      <c r="D71" s="49" t="s">
        <v>5</v>
      </c>
      <c r="E71" s="49">
        <v>1624</v>
      </c>
    </row>
    <row r="72" spans="1:5" ht="57.75" thickBot="1">
      <c r="A72" s="19" t="s">
        <v>28</v>
      </c>
      <c r="B72" s="31">
        <f>SUM(B73:B73)</f>
        <v>0</v>
      </c>
      <c r="C72" s="32">
        <f>SUM(C73:C79)</f>
        <v>211316.77</v>
      </c>
      <c r="D72" s="33"/>
      <c r="E72" s="34"/>
    </row>
    <row r="73" spans="1:5" s="17" customFormat="1" ht="15.75" outlineLevel="2" thickBot="1">
      <c r="A73" s="35" t="s">
        <v>150</v>
      </c>
      <c r="B73" s="35" t="s">
        <v>149</v>
      </c>
      <c r="C73" s="35">
        <v>586.01</v>
      </c>
      <c r="D73" s="49" t="s">
        <v>5</v>
      </c>
      <c r="E73" s="49">
        <v>34471.199999999997</v>
      </c>
    </row>
    <row r="74" spans="1:5" s="17" customFormat="1" ht="15.75" outlineLevel="2" thickBot="1">
      <c r="A74" s="35" t="s">
        <v>147</v>
      </c>
      <c r="B74" s="35" t="s">
        <v>146</v>
      </c>
      <c r="C74" s="35">
        <v>586.01</v>
      </c>
      <c r="D74" s="49" t="s">
        <v>5</v>
      </c>
      <c r="E74" s="49">
        <v>34471.199999999997</v>
      </c>
    </row>
    <row r="75" spans="1:5" s="17" customFormat="1" ht="15.75" outlineLevel="2" thickBot="1">
      <c r="A75" s="35" t="s">
        <v>144</v>
      </c>
      <c r="B75" s="35" t="s">
        <v>144</v>
      </c>
      <c r="C75" s="35">
        <v>1142.2</v>
      </c>
      <c r="D75" s="49" t="s">
        <v>6</v>
      </c>
      <c r="E75" s="49">
        <v>20</v>
      </c>
    </row>
    <row r="76" spans="1:5" s="17" customFormat="1" ht="15.75" outlineLevel="2" thickBot="1">
      <c r="A76" s="35" t="s">
        <v>55</v>
      </c>
      <c r="B76" s="35" t="s">
        <v>55</v>
      </c>
      <c r="C76" s="35">
        <v>247.28</v>
      </c>
      <c r="D76" s="49" t="s">
        <v>6</v>
      </c>
      <c r="E76" s="49">
        <v>1</v>
      </c>
    </row>
    <row r="77" spans="1:5" s="17" customFormat="1" ht="15.75" outlineLevel="2" thickBot="1">
      <c r="A77" s="35" t="s">
        <v>114</v>
      </c>
      <c r="B77" s="35" t="s">
        <v>113</v>
      </c>
      <c r="C77" s="35">
        <v>97208.76</v>
      </c>
      <c r="D77" s="49" t="s">
        <v>5</v>
      </c>
      <c r="E77" s="49">
        <v>34471.199999999997</v>
      </c>
    </row>
    <row r="78" spans="1:5" s="17" customFormat="1" ht="15.75" outlineLevel="2" thickBot="1">
      <c r="A78" s="35" t="s">
        <v>111</v>
      </c>
      <c r="B78" s="35" t="s">
        <v>111</v>
      </c>
      <c r="C78" s="35">
        <v>77073.61</v>
      </c>
      <c r="D78" s="49" t="s">
        <v>5</v>
      </c>
      <c r="E78" s="49">
        <v>30953.25</v>
      </c>
    </row>
    <row r="79" spans="1:5" s="17" customFormat="1" ht="15.75" outlineLevel="2" thickBot="1">
      <c r="A79" s="35" t="s">
        <v>54</v>
      </c>
      <c r="B79" s="35" t="s">
        <v>54</v>
      </c>
      <c r="C79" s="35">
        <v>34472.9</v>
      </c>
      <c r="D79" s="49" t="s">
        <v>6</v>
      </c>
      <c r="E79" s="49">
        <v>74</v>
      </c>
    </row>
    <row r="80" spans="1:5">
      <c r="A80" s="19" t="s">
        <v>29</v>
      </c>
      <c r="B80" s="31">
        <f>B81</f>
        <v>6101.6949152542375</v>
      </c>
      <c r="C80" s="32">
        <f>C81+C82</f>
        <v>9514.0400000000009</v>
      </c>
      <c r="D80" s="33"/>
      <c r="E80" s="34"/>
    </row>
    <row r="81" spans="1:5" ht="30">
      <c r="A81" s="41" t="s">
        <v>179</v>
      </c>
      <c r="B81" s="36">
        <f>C81/1.18</f>
        <v>6101.6949152542375</v>
      </c>
      <c r="C81" s="42">
        <f>E81*5*12</f>
        <v>7200</v>
      </c>
      <c r="D81" s="43" t="s">
        <v>8</v>
      </c>
      <c r="E81" s="37">
        <v>120</v>
      </c>
    </row>
    <row r="82" spans="1:5">
      <c r="A82" s="44" t="s">
        <v>56</v>
      </c>
      <c r="B82" s="36"/>
      <c r="C82" s="42">
        <v>2314.04</v>
      </c>
      <c r="D82" s="43"/>
      <c r="E82" s="37"/>
    </row>
    <row r="83" spans="1:5">
      <c r="A83" s="18" t="s">
        <v>175</v>
      </c>
      <c r="B83" s="45" t="e">
        <f>B13+B16+B19+#REF!+B41+B58+B59+B60+B61+B63+B66+B69+B72+B80</f>
        <v>#REF!</v>
      </c>
      <c r="C83" s="32">
        <f>C13+C16+C19+C22+C29+C41+C58+C59+C60+C61+C63+C66+C69+C72</f>
        <v>864215.01000000013</v>
      </c>
      <c r="D83" s="46"/>
      <c r="E83" s="34"/>
    </row>
    <row r="84" spans="1:5">
      <c r="A84" s="18" t="s">
        <v>176</v>
      </c>
      <c r="B84" s="47"/>
      <c r="C84" s="32">
        <f>C83*1.18+C80</f>
        <v>1029287.7518000001</v>
      </c>
      <c r="D84" s="33"/>
      <c r="E84" s="34"/>
    </row>
    <row r="85" spans="1:5">
      <c r="A85" s="18" t="s">
        <v>177</v>
      </c>
      <c r="B85" s="47"/>
      <c r="C85" s="32">
        <f>C4+C6+C9-C84</f>
        <v>226550.30639999884</v>
      </c>
      <c r="D85" s="33"/>
      <c r="E85" s="34"/>
    </row>
    <row r="86" spans="1:5" ht="28.5">
      <c r="A86" s="19" t="s">
        <v>180</v>
      </c>
      <c r="B86" s="31"/>
      <c r="C86" s="32">
        <f>C85+C8</f>
        <v>390074.72639999876</v>
      </c>
      <c r="D86" s="33"/>
      <c r="E86" s="3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1"/>
  <sheetViews>
    <sheetView topLeftCell="A85" workbookViewId="0">
      <selection activeCell="B114" sqref="B114"/>
    </sheetView>
  </sheetViews>
  <sheetFormatPr defaultRowHeight="15" outlineLevelRow="2"/>
  <cols>
    <col min="1" max="1" width="0.140625" style="10" customWidth="1"/>
    <col min="2" max="2" width="50.7109375" style="10" customWidth="1"/>
    <col min="3" max="3" width="12.7109375" style="10" customWidth="1"/>
    <col min="4" max="4" width="20.7109375" style="10" customWidth="1"/>
    <col min="5" max="5" width="12.7109375" style="10" customWidth="1"/>
    <col min="6" max="16384" width="9.140625" style="10"/>
  </cols>
  <sheetData>
    <row r="2" spans="1:5">
      <c r="A2" s="10" t="s">
        <v>169</v>
      </c>
    </row>
    <row r="3" spans="1:5">
      <c r="A3" s="10" t="s">
        <v>168</v>
      </c>
    </row>
    <row r="4" spans="1:5" ht="15.75" thickBot="1"/>
    <row r="5" spans="1:5" ht="15.75" thickBot="1">
      <c r="A5" s="14"/>
      <c r="B5" s="14" t="s">
        <v>167</v>
      </c>
      <c r="C5" s="14" t="s">
        <v>166</v>
      </c>
      <c r="D5" s="14" t="s">
        <v>165</v>
      </c>
      <c r="E5" s="14" t="s">
        <v>164</v>
      </c>
    </row>
    <row r="6" spans="1:5" s="17" customFormat="1" ht="15.75" outlineLevel="2" thickBot="1">
      <c r="A6" s="16" t="s">
        <v>163</v>
      </c>
      <c r="B6" s="16" t="s">
        <v>163</v>
      </c>
      <c r="C6" s="16">
        <v>75750.399999999994</v>
      </c>
      <c r="D6" s="16" t="s">
        <v>17</v>
      </c>
      <c r="E6" s="16">
        <v>1408</v>
      </c>
    </row>
    <row r="7" spans="1:5" ht="15.75" outlineLevel="1" thickBot="1">
      <c r="A7" s="13" t="s">
        <v>162</v>
      </c>
      <c r="B7" s="11"/>
      <c r="C7" s="11">
        <f>SUBTOTAL(9,C6:C6)</f>
        <v>75750.399999999994</v>
      </c>
      <c r="D7" s="11"/>
      <c r="E7" s="11">
        <f>SUBTOTAL(9,E6:E6)</f>
        <v>1408</v>
      </c>
    </row>
    <row r="8" spans="1:5" s="17" customFormat="1" ht="15.75" outlineLevel="2" thickBot="1">
      <c r="A8" s="16" t="s">
        <v>161</v>
      </c>
      <c r="B8" s="16" t="s">
        <v>161</v>
      </c>
      <c r="C8" s="16">
        <v>73867.399999999994</v>
      </c>
      <c r="D8" s="16" t="s">
        <v>17</v>
      </c>
      <c r="E8" s="16">
        <v>1373</v>
      </c>
    </row>
    <row r="9" spans="1:5" ht="15.75" outlineLevel="1" thickBot="1">
      <c r="A9" s="12" t="s">
        <v>160</v>
      </c>
      <c r="B9" s="11"/>
      <c r="C9" s="11">
        <f>SUBTOTAL(9,C8:C8)</f>
        <v>73867.399999999994</v>
      </c>
      <c r="D9" s="11"/>
      <c r="E9" s="11">
        <f>SUBTOTAL(9,E8:E8)</f>
        <v>1373</v>
      </c>
    </row>
    <row r="10" spans="1:5" s="17" customFormat="1" ht="15.75" outlineLevel="2" thickBot="1">
      <c r="A10" s="16" t="s">
        <v>50</v>
      </c>
      <c r="B10" s="16" t="s">
        <v>50</v>
      </c>
      <c r="C10" s="16">
        <v>484.53</v>
      </c>
      <c r="D10" s="16" t="s">
        <v>51</v>
      </c>
      <c r="E10" s="16">
        <v>1</v>
      </c>
    </row>
    <row r="11" spans="1:5" ht="15.75" outlineLevel="1" thickBot="1">
      <c r="A11" s="12" t="s">
        <v>159</v>
      </c>
      <c r="B11" s="11"/>
      <c r="C11" s="11">
        <f>SUBTOTAL(9,C10:C10)</f>
        <v>484.53</v>
      </c>
      <c r="D11" s="11"/>
      <c r="E11" s="11">
        <f>SUBTOTAL(9,E10:E10)</f>
        <v>1</v>
      </c>
    </row>
    <row r="12" spans="1:5" s="17" customFormat="1" ht="15.75" outlineLevel="2" thickBot="1">
      <c r="A12" s="16" t="s">
        <v>158</v>
      </c>
      <c r="B12" s="16" t="s">
        <v>158</v>
      </c>
      <c r="C12" s="16">
        <v>2757.7</v>
      </c>
      <c r="D12" s="16" t="s">
        <v>5</v>
      </c>
      <c r="E12" s="16">
        <v>34471.199999999997</v>
      </c>
    </row>
    <row r="13" spans="1:5" ht="15.75" outlineLevel="1" thickBot="1">
      <c r="A13" s="12" t="s">
        <v>157</v>
      </c>
      <c r="B13" s="11"/>
      <c r="C13" s="11">
        <f>SUBTOTAL(9,C12:C12)</f>
        <v>2757.7</v>
      </c>
      <c r="D13" s="11"/>
      <c r="E13" s="11">
        <f>SUBTOTAL(9,E12:E12)</f>
        <v>34471.199999999997</v>
      </c>
    </row>
    <row r="14" spans="1:5" s="17" customFormat="1" ht="15.75" outlineLevel="2" thickBot="1">
      <c r="A14" s="16" t="s">
        <v>156</v>
      </c>
      <c r="B14" s="16" t="s">
        <v>155</v>
      </c>
      <c r="C14" s="16">
        <v>3102.41</v>
      </c>
      <c r="D14" s="16" t="s">
        <v>5</v>
      </c>
      <c r="E14" s="16">
        <v>34471.199999999997</v>
      </c>
    </row>
    <row r="15" spans="1:5" ht="15.75" outlineLevel="1" thickBot="1">
      <c r="A15" s="12" t="s">
        <v>154</v>
      </c>
      <c r="B15" s="11"/>
      <c r="C15" s="11">
        <f>SUBTOTAL(9,C14:C14)</f>
        <v>3102.41</v>
      </c>
      <c r="D15" s="11"/>
      <c r="E15" s="11">
        <f>SUBTOTAL(9,E14:E14)</f>
        <v>34471.199999999997</v>
      </c>
    </row>
    <row r="16" spans="1:5" s="17" customFormat="1" ht="15.75" outlineLevel="2" thickBot="1">
      <c r="A16" s="16" t="s">
        <v>37</v>
      </c>
      <c r="B16" s="16" t="s">
        <v>37</v>
      </c>
      <c r="C16" s="16">
        <v>4152.96</v>
      </c>
      <c r="D16" s="16" t="s">
        <v>5</v>
      </c>
      <c r="E16" s="16">
        <v>2884</v>
      </c>
    </row>
    <row r="17" spans="1:5" s="17" customFormat="1" ht="15.75" outlineLevel="2" thickBot="1">
      <c r="A17" s="16" t="s">
        <v>37</v>
      </c>
      <c r="B17" s="16" t="s">
        <v>37</v>
      </c>
      <c r="C17" s="16">
        <v>2338.56</v>
      </c>
      <c r="D17" s="16" t="s">
        <v>5</v>
      </c>
      <c r="E17" s="16">
        <v>1624</v>
      </c>
    </row>
    <row r="18" spans="1:5" ht="15.75" outlineLevel="1" thickBot="1">
      <c r="A18" s="12" t="s">
        <v>153</v>
      </c>
      <c r="B18" s="11"/>
      <c r="C18" s="11">
        <f>SUBTOTAL(9,C16:C17)</f>
        <v>6491.52</v>
      </c>
      <c r="D18" s="11"/>
      <c r="E18" s="11">
        <f>SUBTOTAL(9,E16:E17)</f>
        <v>4508</v>
      </c>
    </row>
    <row r="19" spans="1:5" s="17" customFormat="1" ht="15.75" outlineLevel="2" thickBot="1">
      <c r="A19" s="16" t="s">
        <v>35</v>
      </c>
      <c r="B19" s="16" t="s">
        <v>35</v>
      </c>
      <c r="C19" s="16">
        <v>5665.52</v>
      </c>
      <c r="D19" s="16" t="s">
        <v>36</v>
      </c>
      <c r="E19" s="16">
        <v>7</v>
      </c>
    </row>
    <row r="20" spans="1:5" ht="15.75" outlineLevel="1" thickBot="1">
      <c r="A20" s="12" t="s">
        <v>152</v>
      </c>
      <c r="B20" s="11"/>
      <c r="C20" s="11">
        <f>SUBTOTAL(9,C19:C19)</f>
        <v>5665.52</v>
      </c>
      <c r="D20" s="11"/>
      <c r="E20" s="11">
        <f>SUBTOTAL(9,E19:E19)</f>
        <v>7</v>
      </c>
    </row>
    <row r="21" spans="1:5" s="17" customFormat="1" ht="15.75" outlineLevel="2" thickBot="1">
      <c r="A21" s="16" t="s">
        <v>32</v>
      </c>
      <c r="B21" s="16" t="s">
        <v>33</v>
      </c>
      <c r="C21" s="16">
        <v>550.20000000000005</v>
      </c>
      <c r="D21" s="16" t="s">
        <v>34</v>
      </c>
      <c r="E21" s="16">
        <v>2</v>
      </c>
    </row>
    <row r="22" spans="1:5" ht="15.75" outlineLevel="1" thickBot="1">
      <c r="A22" s="12" t="s">
        <v>151</v>
      </c>
      <c r="B22" s="11"/>
      <c r="C22" s="11">
        <f>SUBTOTAL(9,C21:C21)</f>
        <v>550.20000000000005</v>
      </c>
      <c r="D22" s="11"/>
      <c r="E22" s="11">
        <f>SUBTOTAL(9,E21:E21)</f>
        <v>2</v>
      </c>
    </row>
    <row r="23" spans="1:5" s="17" customFormat="1" ht="15.75" outlineLevel="2" thickBot="1">
      <c r="A23" s="16" t="s">
        <v>150</v>
      </c>
      <c r="B23" s="16" t="s">
        <v>149</v>
      </c>
      <c r="C23" s="16">
        <v>586.01</v>
      </c>
      <c r="D23" s="16" t="s">
        <v>5</v>
      </c>
      <c r="E23" s="16">
        <v>34471.199999999997</v>
      </c>
    </row>
    <row r="24" spans="1:5" ht="15.75" outlineLevel="1" thickBot="1">
      <c r="A24" s="12" t="s">
        <v>148</v>
      </c>
      <c r="B24" s="11"/>
      <c r="C24" s="11">
        <f>SUBTOTAL(9,C23:C23)</f>
        <v>586.01</v>
      </c>
      <c r="D24" s="11"/>
      <c r="E24" s="11">
        <f>SUBTOTAL(9,E23:E23)</f>
        <v>34471.199999999997</v>
      </c>
    </row>
    <row r="25" spans="1:5" s="17" customFormat="1" ht="15.75" outlineLevel="2" thickBot="1">
      <c r="A25" s="16" t="s">
        <v>147</v>
      </c>
      <c r="B25" s="16" t="s">
        <v>146</v>
      </c>
      <c r="C25" s="16">
        <v>586.01</v>
      </c>
      <c r="D25" s="16" t="s">
        <v>5</v>
      </c>
      <c r="E25" s="16">
        <v>34471.199999999997</v>
      </c>
    </row>
    <row r="26" spans="1:5" ht="15.75" outlineLevel="1" thickBot="1">
      <c r="A26" s="12" t="s">
        <v>145</v>
      </c>
      <c r="B26" s="11"/>
      <c r="C26" s="11">
        <f>SUBTOTAL(9,C25:C25)</f>
        <v>586.01</v>
      </c>
      <c r="D26" s="11"/>
      <c r="E26" s="11">
        <f>SUBTOTAL(9,E25:E25)</f>
        <v>34471.199999999997</v>
      </c>
    </row>
    <row r="27" spans="1:5" s="17" customFormat="1" ht="15.75" outlineLevel="2" thickBot="1">
      <c r="A27" s="16" t="s">
        <v>144</v>
      </c>
      <c r="B27" s="16" t="s">
        <v>144</v>
      </c>
      <c r="C27" s="16">
        <v>1142.2</v>
      </c>
      <c r="D27" s="16" t="s">
        <v>6</v>
      </c>
      <c r="E27" s="16">
        <v>20</v>
      </c>
    </row>
    <row r="28" spans="1:5" ht="15.75" outlineLevel="1" thickBot="1">
      <c r="A28" s="12" t="s">
        <v>143</v>
      </c>
      <c r="B28" s="11"/>
      <c r="C28" s="11">
        <f>SUBTOTAL(9,C27:C27)</f>
        <v>1142.2</v>
      </c>
      <c r="D28" s="11"/>
      <c r="E28" s="11">
        <f>SUBTOTAL(9,E27:E27)</f>
        <v>20</v>
      </c>
    </row>
    <row r="29" spans="1:5" s="17" customFormat="1" ht="15.75" outlineLevel="2" thickBot="1">
      <c r="A29" s="16" t="s">
        <v>55</v>
      </c>
      <c r="B29" s="16" t="s">
        <v>55</v>
      </c>
      <c r="C29" s="16">
        <v>247.28</v>
      </c>
      <c r="D29" s="16" t="s">
        <v>6</v>
      </c>
      <c r="E29" s="16">
        <v>1</v>
      </c>
    </row>
    <row r="30" spans="1:5" ht="15.75" outlineLevel="1" thickBot="1">
      <c r="A30" s="12" t="s">
        <v>142</v>
      </c>
      <c r="B30" s="11"/>
      <c r="C30" s="11">
        <f>SUBTOTAL(9,C29:C29)</f>
        <v>247.28</v>
      </c>
      <c r="D30" s="11"/>
      <c r="E30" s="11">
        <f>SUBTOTAL(9,E29:E29)</f>
        <v>1</v>
      </c>
    </row>
    <row r="31" spans="1:5" s="17" customFormat="1" ht="15.75" outlineLevel="2" thickBot="1">
      <c r="A31" s="16" t="s">
        <v>141</v>
      </c>
      <c r="B31" s="16" t="s">
        <v>140</v>
      </c>
      <c r="C31" s="16">
        <v>2751</v>
      </c>
      <c r="D31" s="16" t="s">
        <v>6</v>
      </c>
      <c r="E31" s="16">
        <v>10</v>
      </c>
    </row>
    <row r="32" spans="1:5" ht="15.75" outlineLevel="1" thickBot="1">
      <c r="A32" s="12" t="s">
        <v>139</v>
      </c>
      <c r="B32" s="11"/>
      <c r="C32" s="11">
        <f>SUBTOTAL(9,C31:C31)</f>
        <v>2751</v>
      </c>
      <c r="D32" s="11"/>
      <c r="E32" s="11">
        <f>SUBTOTAL(9,E31:E31)</f>
        <v>10</v>
      </c>
    </row>
    <row r="33" spans="1:5" s="17" customFormat="1" ht="15.75" outlineLevel="2" thickBot="1">
      <c r="A33" s="16" t="s">
        <v>138</v>
      </c>
      <c r="B33" s="16" t="s">
        <v>138</v>
      </c>
      <c r="C33" s="16">
        <v>1918.15</v>
      </c>
      <c r="D33" s="16" t="s">
        <v>6</v>
      </c>
      <c r="E33" s="16">
        <v>5</v>
      </c>
    </row>
    <row r="34" spans="1:5" ht="15.75" outlineLevel="1" thickBot="1">
      <c r="A34" s="12" t="s">
        <v>137</v>
      </c>
      <c r="B34" s="11"/>
      <c r="C34" s="11">
        <f>SUBTOTAL(9,C33:C33)</f>
        <v>1918.15</v>
      </c>
      <c r="D34" s="11"/>
      <c r="E34" s="11">
        <f>SUBTOTAL(9,E33:E33)</f>
        <v>5</v>
      </c>
    </row>
    <row r="35" spans="1:5" s="17" customFormat="1" ht="15.75" outlineLevel="2" thickBot="1">
      <c r="A35" s="16" t="s">
        <v>136</v>
      </c>
      <c r="B35" s="16" t="s">
        <v>136</v>
      </c>
      <c r="C35" s="16">
        <v>2266.4</v>
      </c>
      <c r="D35" s="16" t="s">
        <v>6</v>
      </c>
      <c r="E35" s="16">
        <v>1</v>
      </c>
    </row>
    <row r="36" spans="1:5" ht="15.75" outlineLevel="1" thickBot="1">
      <c r="A36" s="12" t="s">
        <v>135</v>
      </c>
      <c r="B36" s="11"/>
      <c r="C36" s="11">
        <f>SUBTOTAL(9,C35:C35)</f>
        <v>2266.4</v>
      </c>
      <c r="D36" s="11"/>
      <c r="E36" s="11">
        <f>SUBTOTAL(9,E35:E35)</f>
        <v>1</v>
      </c>
    </row>
    <row r="37" spans="1:5" s="17" customFormat="1" ht="15.75" outlineLevel="2" thickBot="1">
      <c r="A37" s="16" t="s">
        <v>41</v>
      </c>
      <c r="B37" s="16" t="s">
        <v>41</v>
      </c>
      <c r="C37" s="16">
        <v>3837.8</v>
      </c>
      <c r="D37" s="16" t="s">
        <v>6</v>
      </c>
      <c r="E37" s="16">
        <v>2</v>
      </c>
    </row>
    <row r="38" spans="1:5" ht="15.75" outlineLevel="1" thickBot="1">
      <c r="A38" s="12" t="s">
        <v>134</v>
      </c>
      <c r="B38" s="11"/>
      <c r="C38" s="11">
        <f>SUBTOTAL(9,C37:C37)</f>
        <v>3837.8</v>
      </c>
      <c r="D38" s="11"/>
      <c r="E38" s="11">
        <f>SUBTOTAL(9,E37:E37)</f>
        <v>2</v>
      </c>
    </row>
    <row r="39" spans="1:5" s="17" customFormat="1" ht="15.75" outlineLevel="2" thickBot="1">
      <c r="A39" s="16" t="s">
        <v>13</v>
      </c>
      <c r="B39" s="16" t="s">
        <v>13</v>
      </c>
      <c r="C39" s="16">
        <v>1918.9</v>
      </c>
      <c r="D39" s="16" t="s">
        <v>6</v>
      </c>
      <c r="E39" s="16">
        <v>1</v>
      </c>
    </row>
    <row r="40" spans="1:5" ht="15.75" outlineLevel="1" thickBot="1">
      <c r="A40" s="12" t="s">
        <v>133</v>
      </c>
      <c r="B40" s="11"/>
      <c r="C40" s="11">
        <f>SUBTOTAL(9,C39:C39)</f>
        <v>1918.9</v>
      </c>
      <c r="D40" s="11"/>
      <c r="E40" s="11">
        <f>SUBTOTAL(9,E39:E39)</f>
        <v>1</v>
      </c>
    </row>
    <row r="41" spans="1:5" s="17" customFormat="1" ht="15.75" outlineLevel="2" thickBot="1">
      <c r="A41" s="16" t="s">
        <v>132</v>
      </c>
      <c r="B41" s="16" t="s">
        <v>132</v>
      </c>
      <c r="C41" s="16">
        <v>2762.78</v>
      </c>
      <c r="D41" s="16" t="s">
        <v>6</v>
      </c>
      <c r="E41" s="16">
        <v>2</v>
      </c>
    </row>
    <row r="42" spans="1:5" ht="15.75" outlineLevel="1" thickBot="1">
      <c r="A42" s="12" t="s">
        <v>131</v>
      </c>
      <c r="B42" s="11"/>
      <c r="C42" s="11">
        <f>SUBTOTAL(9,C41:C41)</f>
        <v>2762.78</v>
      </c>
      <c r="D42" s="11"/>
      <c r="E42" s="11">
        <f>SUBTOTAL(9,E41:E41)</f>
        <v>2</v>
      </c>
    </row>
    <row r="43" spans="1:5" s="17" customFormat="1" ht="15.75" outlineLevel="2" thickBot="1">
      <c r="A43" s="16" t="s">
        <v>42</v>
      </c>
      <c r="B43" s="16" t="s">
        <v>43</v>
      </c>
      <c r="C43" s="16">
        <v>2213.7800000000002</v>
      </c>
      <c r="D43" s="16" t="s">
        <v>6</v>
      </c>
      <c r="E43" s="16">
        <v>2</v>
      </c>
    </row>
    <row r="44" spans="1:5" ht="15.75" outlineLevel="1" thickBot="1">
      <c r="A44" s="12" t="s">
        <v>130</v>
      </c>
      <c r="B44" s="11"/>
      <c r="C44" s="11">
        <f>SUBTOTAL(9,C43:C43)</f>
        <v>2213.7800000000002</v>
      </c>
      <c r="D44" s="11"/>
      <c r="E44" s="11">
        <f>SUBTOTAL(9,E43:E43)</f>
        <v>2</v>
      </c>
    </row>
    <row r="45" spans="1:5" s="17" customFormat="1" ht="15.75" outlineLevel="2" thickBot="1">
      <c r="A45" s="16" t="s">
        <v>45</v>
      </c>
      <c r="B45" s="16" t="s">
        <v>45</v>
      </c>
      <c r="C45" s="16">
        <v>1936.1</v>
      </c>
      <c r="D45" s="16" t="s">
        <v>6</v>
      </c>
      <c r="E45" s="16">
        <v>1</v>
      </c>
    </row>
    <row r="46" spans="1:5" ht="15.75" outlineLevel="1" thickBot="1">
      <c r="A46" s="12" t="s">
        <v>129</v>
      </c>
      <c r="B46" s="11"/>
      <c r="C46" s="11">
        <f>SUBTOTAL(9,C45:C45)</f>
        <v>1936.1</v>
      </c>
      <c r="D46" s="11"/>
      <c r="E46" s="11">
        <f>SUBTOTAL(9,E45:E45)</f>
        <v>1</v>
      </c>
    </row>
    <row r="47" spans="1:5" s="17" customFormat="1" ht="15.75" outlineLevel="2" thickBot="1">
      <c r="A47" s="16" t="s">
        <v>128</v>
      </c>
      <c r="B47" s="16" t="s">
        <v>128</v>
      </c>
      <c r="C47" s="16">
        <v>16304.88</v>
      </c>
      <c r="D47" s="16" t="s">
        <v>5</v>
      </c>
      <c r="E47" s="16">
        <v>34471.199999999997</v>
      </c>
    </row>
    <row r="48" spans="1:5" ht="15.75" outlineLevel="1" thickBot="1">
      <c r="A48" s="12" t="s">
        <v>127</v>
      </c>
      <c r="B48" s="11"/>
      <c r="C48" s="11">
        <f>SUBTOTAL(9,C47:C47)</f>
        <v>16304.88</v>
      </c>
      <c r="D48" s="11"/>
      <c r="E48" s="11">
        <f>SUBTOTAL(9,E47:E47)</f>
        <v>34471.199999999997</v>
      </c>
    </row>
    <row r="49" spans="1:5" s="17" customFormat="1" ht="15.75" outlineLevel="2" thickBot="1">
      <c r="A49" s="16" t="s">
        <v>126</v>
      </c>
      <c r="B49" s="16" t="s">
        <v>126</v>
      </c>
      <c r="C49" s="16">
        <v>23440.42</v>
      </c>
      <c r="D49" s="16" t="s">
        <v>5</v>
      </c>
      <c r="E49" s="16">
        <v>34471.199999999997</v>
      </c>
    </row>
    <row r="50" spans="1:5" ht="15.75" outlineLevel="1" thickBot="1">
      <c r="A50" s="12" t="s">
        <v>125</v>
      </c>
      <c r="B50" s="11"/>
      <c r="C50" s="11">
        <f>SUBTOTAL(9,C49:C49)</f>
        <v>23440.42</v>
      </c>
      <c r="D50" s="11"/>
      <c r="E50" s="11">
        <f>SUBTOTAL(9,E49:E49)</f>
        <v>34471.199999999997</v>
      </c>
    </row>
    <row r="51" spans="1:5" s="17" customFormat="1" ht="15.75" outlineLevel="2" thickBot="1">
      <c r="A51" s="16" t="s">
        <v>124</v>
      </c>
      <c r="B51" s="16" t="s">
        <v>123</v>
      </c>
      <c r="C51" s="16">
        <v>6549.53</v>
      </c>
      <c r="D51" s="16" t="s">
        <v>5</v>
      </c>
      <c r="E51" s="16">
        <v>34471.199999999997</v>
      </c>
    </row>
    <row r="52" spans="1:5" ht="15.75" outlineLevel="1" thickBot="1">
      <c r="A52" s="12" t="s">
        <v>122</v>
      </c>
      <c r="B52" s="11"/>
      <c r="C52" s="11">
        <f>SUBTOTAL(9,C51:C51)</f>
        <v>6549.53</v>
      </c>
      <c r="D52" s="11"/>
      <c r="E52" s="11">
        <f>SUBTOTAL(9,E51:E51)</f>
        <v>34471.199999999997</v>
      </c>
    </row>
    <row r="53" spans="1:5" s="17" customFormat="1" ht="15.75" outlineLevel="2" thickBot="1">
      <c r="A53" s="16" t="s">
        <v>121</v>
      </c>
      <c r="B53" s="16" t="s">
        <v>120</v>
      </c>
      <c r="C53" s="16">
        <v>7238.95</v>
      </c>
      <c r="D53" s="16" t="s">
        <v>5</v>
      </c>
      <c r="E53" s="16">
        <v>34471.199999999997</v>
      </c>
    </row>
    <row r="54" spans="1:5" ht="15.75" outlineLevel="1" thickBot="1">
      <c r="A54" s="12" t="s">
        <v>119</v>
      </c>
      <c r="B54" s="11"/>
      <c r="C54" s="11">
        <f>SUBTOTAL(9,C53:C53)</f>
        <v>7238.95</v>
      </c>
      <c r="D54" s="11"/>
      <c r="E54" s="11">
        <f>SUBTOTAL(9,E53:E53)</f>
        <v>34471.199999999997</v>
      </c>
    </row>
    <row r="55" spans="1:5" s="17" customFormat="1" ht="15.75" outlineLevel="2" thickBot="1">
      <c r="A55" s="16" t="s">
        <v>118</v>
      </c>
      <c r="B55" s="16" t="s">
        <v>118</v>
      </c>
      <c r="C55" s="16">
        <v>42744.3</v>
      </c>
      <c r="D55" s="16" t="s">
        <v>5</v>
      </c>
      <c r="E55" s="16">
        <v>34471.199999999997</v>
      </c>
    </row>
    <row r="56" spans="1:5" ht="15.75" outlineLevel="1" thickBot="1">
      <c r="A56" s="12" t="s">
        <v>117</v>
      </c>
      <c r="B56" s="11"/>
      <c r="C56" s="11">
        <f>SUBTOTAL(9,C55:C55)</f>
        <v>42744.3</v>
      </c>
      <c r="D56" s="11"/>
      <c r="E56" s="11">
        <f>SUBTOTAL(9,E55:E55)</f>
        <v>34471.199999999997</v>
      </c>
    </row>
    <row r="57" spans="1:5" s="17" customFormat="1" ht="15.75" outlineLevel="2" thickBot="1">
      <c r="A57" s="16" t="s">
        <v>116</v>
      </c>
      <c r="B57" s="16" t="s">
        <v>116</v>
      </c>
      <c r="C57" s="16">
        <v>55848.67</v>
      </c>
      <c r="D57" s="16" t="s">
        <v>5</v>
      </c>
      <c r="E57" s="16">
        <v>34474.5</v>
      </c>
    </row>
    <row r="58" spans="1:5" ht="15.75" outlineLevel="1" thickBot="1">
      <c r="A58" s="12" t="s">
        <v>115</v>
      </c>
      <c r="B58" s="11"/>
      <c r="C58" s="11">
        <f>SUBTOTAL(9,C57:C57)</f>
        <v>55848.67</v>
      </c>
      <c r="D58" s="11"/>
      <c r="E58" s="11">
        <f>SUBTOTAL(9,E57:E57)</f>
        <v>34474.5</v>
      </c>
    </row>
    <row r="59" spans="1:5" s="17" customFormat="1" ht="15.75" outlineLevel="2" thickBot="1">
      <c r="A59" s="16" t="s">
        <v>114</v>
      </c>
      <c r="B59" s="16" t="s">
        <v>113</v>
      </c>
      <c r="C59" s="16">
        <v>97208.76</v>
      </c>
      <c r="D59" s="16" t="s">
        <v>5</v>
      </c>
      <c r="E59" s="16">
        <v>34471.199999999997</v>
      </c>
    </row>
    <row r="60" spans="1:5" ht="15.75" outlineLevel="1" thickBot="1">
      <c r="A60" s="12" t="s">
        <v>112</v>
      </c>
      <c r="B60" s="11"/>
      <c r="C60" s="11">
        <f>SUBTOTAL(9,C59:C59)</f>
        <v>97208.76</v>
      </c>
      <c r="D60" s="11"/>
      <c r="E60" s="11">
        <f>SUBTOTAL(9,E59:E59)</f>
        <v>34471.199999999997</v>
      </c>
    </row>
    <row r="61" spans="1:5" s="17" customFormat="1" ht="15.75" outlineLevel="2" thickBot="1">
      <c r="A61" s="16" t="s">
        <v>111</v>
      </c>
      <c r="B61" s="16" t="s">
        <v>111</v>
      </c>
      <c r="C61" s="16">
        <v>77073.61</v>
      </c>
      <c r="D61" s="16" t="s">
        <v>5</v>
      </c>
      <c r="E61" s="16">
        <v>30953.25</v>
      </c>
    </row>
    <row r="62" spans="1:5" ht="15.75" outlineLevel="1" thickBot="1">
      <c r="A62" s="12" t="s">
        <v>110</v>
      </c>
      <c r="B62" s="11"/>
      <c r="C62" s="11">
        <f>SUBTOTAL(9,C61:C61)</f>
        <v>77073.61</v>
      </c>
      <c r="D62" s="11"/>
      <c r="E62" s="11">
        <f>SUBTOTAL(9,E61:E61)</f>
        <v>30953.25</v>
      </c>
    </row>
    <row r="63" spans="1:5" s="17" customFormat="1" ht="15.75" outlineLevel="2" thickBot="1">
      <c r="A63" s="16" t="s">
        <v>109</v>
      </c>
      <c r="B63" s="16" t="s">
        <v>108</v>
      </c>
      <c r="C63" s="16">
        <v>131679.98000000001</v>
      </c>
      <c r="D63" s="16" t="s">
        <v>5</v>
      </c>
      <c r="E63" s="16">
        <v>34471.199999999997</v>
      </c>
    </row>
    <row r="64" spans="1:5" ht="15.75" outlineLevel="1" thickBot="1">
      <c r="A64" s="12" t="s">
        <v>107</v>
      </c>
      <c r="B64" s="11"/>
      <c r="C64" s="11">
        <f>SUBTOTAL(9,C63:C63)</f>
        <v>131679.98000000001</v>
      </c>
      <c r="D64" s="11"/>
      <c r="E64" s="11">
        <f>SUBTOTAL(9,E63:E63)</f>
        <v>34471.199999999997</v>
      </c>
    </row>
    <row r="65" spans="1:5" s="17" customFormat="1" ht="15.75" outlineLevel="2" thickBot="1">
      <c r="A65" s="16" t="s">
        <v>106</v>
      </c>
      <c r="B65" s="16" t="s">
        <v>105</v>
      </c>
      <c r="C65" s="16">
        <v>122717.47</v>
      </c>
      <c r="D65" s="16" t="s">
        <v>5</v>
      </c>
      <c r="E65" s="16">
        <v>34471.199999999997</v>
      </c>
    </row>
    <row r="66" spans="1:5" ht="15.75" outlineLevel="1" thickBot="1">
      <c r="A66" s="12" t="s">
        <v>104</v>
      </c>
      <c r="B66" s="11"/>
      <c r="C66" s="11">
        <f>SUBTOTAL(9,C65:C65)</f>
        <v>122717.47</v>
      </c>
      <c r="D66" s="11"/>
      <c r="E66" s="11">
        <f>SUBTOTAL(9,E65:E65)</f>
        <v>34471.199999999997</v>
      </c>
    </row>
    <row r="67" spans="1:5" s="17" customFormat="1" ht="15.75" outlineLevel="2" thickBot="1">
      <c r="A67" s="16" t="s">
        <v>103</v>
      </c>
      <c r="B67" s="16" t="s">
        <v>103</v>
      </c>
      <c r="C67" s="16">
        <v>2346.42</v>
      </c>
      <c r="D67" s="16" t="s">
        <v>6</v>
      </c>
      <c r="E67" s="16">
        <v>1</v>
      </c>
    </row>
    <row r="68" spans="1:5" ht="15.75" outlineLevel="1" thickBot="1">
      <c r="A68" s="12" t="s">
        <v>102</v>
      </c>
      <c r="B68" s="11"/>
      <c r="C68" s="11">
        <f>SUBTOTAL(9,C67:C67)</f>
        <v>2346.42</v>
      </c>
      <c r="D68" s="11"/>
      <c r="E68" s="11">
        <f>SUBTOTAL(9,E67:E67)</f>
        <v>1</v>
      </c>
    </row>
    <row r="69" spans="1:5" s="17" customFormat="1" ht="15.75" outlineLevel="2" thickBot="1">
      <c r="A69" s="16" t="s">
        <v>40</v>
      </c>
      <c r="B69" s="16" t="s">
        <v>40</v>
      </c>
      <c r="C69" s="16">
        <v>1835.72</v>
      </c>
      <c r="D69" s="16" t="s">
        <v>6</v>
      </c>
      <c r="E69" s="16">
        <v>4</v>
      </c>
    </row>
    <row r="70" spans="1:5" ht="15.75" outlineLevel="1" thickBot="1">
      <c r="A70" s="12" t="s">
        <v>101</v>
      </c>
      <c r="B70" s="11"/>
      <c r="C70" s="11">
        <f>SUBTOTAL(9,C69:C69)</f>
        <v>1835.72</v>
      </c>
      <c r="D70" s="11"/>
      <c r="E70" s="11">
        <f>SUBTOTAL(9,E69:E69)</f>
        <v>4</v>
      </c>
    </row>
    <row r="71" spans="1:5" s="17" customFormat="1" ht="15.75" outlineLevel="2" thickBot="1">
      <c r="A71" s="16" t="s">
        <v>100</v>
      </c>
      <c r="B71" s="16" t="s">
        <v>99</v>
      </c>
      <c r="C71" s="16">
        <v>738.67</v>
      </c>
      <c r="D71" s="16" t="s">
        <v>7</v>
      </c>
      <c r="E71" s="16">
        <v>4.4000000000000004</v>
      </c>
    </row>
    <row r="72" spans="1:5" ht="15.75" outlineLevel="1" thickBot="1">
      <c r="A72" s="12" t="s">
        <v>98</v>
      </c>
      <c r="B72" s="11"/>
      <c r="C72" s="11">
        <f>SUBTOTAL(9,C71:C71)</f>
        <v>738.67</v>
      </c>
      <c r="D72" s="11"/>
      <c r="E72" s="11">
        <f>SUBTOTAL(9,E71:E71)</f>
        <v>4.4000000000000004</v>
      </c>
    </row>
    <row r="73" spans="1:5" s="17" customFormat="1" ht="15.75" outlineLevel="2" thickBot="1">
      <c r="A73" s="16" t="s">
        <v>97</v>
      </c>
      <c r="B73" s="16" t="s">
        <v>97</v>
      </c>
      <c r="C73" s="16">
        <v>2619.8200000000002</v>
      </c>
      <c r="D73" s="16" t="s">
        <v>5</v>
      </c>
      <c r="E73" s="16">
        <v>34471.199999999997</v>
      </c>
    </row>
    <row r="74" spans="1:5" ht="15.75" outlineLevel="1" thickBot="1">
      <c r="A74" s="12" t="s">
        <v>96</v>
      </c>
      <c r="B74" s="11"/>
      <c r="C74" s="11">
        <f>SUBTOTAL(9,C73:C73)</f>
        <v>2619.8200000000002</v>
      </c>
      <c r="D74" s="11"/>
      <c r="E74" s="11">
        <f>SUBTOTAL(9,E73:E73)</f>
        <v>34471.199999999997</v>
      </c>
    </row>
    <row r="75" spans="1:5" s="17" customFormat="1" ht="15.75" outlineLevel="2" thickBot="1">
      <c r="A75" s="16" t="s">
        <v>95</v>
      </c>
      <c r="B75" s="16" t="s">
        <v>94</v>
      </c>
      <c r="C75" s="16">
        <v>2757.7</v>
      </c>
      <c r="D75" s="16" t="s">
        <v>5</v>
      </c>
      <c r="E75" s="16">
        <v>34471.199999999997</v>
      </c>
    </row>
    <row r="76" spans="1:5" ht="15.75" outlineLevel="1" thickBot="1">
      <c r="A76" s="12" t="s">
        <v>93</v>
      </c>
      <c r="B76" s="11"/>
      <c r="C76" s="11">
        <f>SUBTOTAL(9,C75:C75)</f>
        <v>2757.7</v>
      </c>
      <c r="D76" s="11"/>
      <c r="E76" s="11">
        <f>SUBTOTAL(9,E75:E75)</f>
        <v>34471.199999999997</v>
      </c>
    </row>
    <row r="77" spans="1:5" s="17" customFormat="1" ht="15.75" outlineLevel="2" thickBot="1">
      <c r="A77" s="16" t="s">
        <v>92</v>
      </c>
      <c r="B77" s="16" t="s">
        <v>91</v>
      </c>
      <c r="C77" s="16">
        <v>4825.96</v>
      </c>
      <c r="D77" s="16" t="s">
        <v>5</v>
      </c>
      <c r="E77" s="16">
        <v>34471.199999999997</v>
      </c>
    </row>
    <row r="78" spans="1:5" ht="15.75" outlineLevel="1" thickBot="1">
      <c r="A78" s="12" t="s">
        <v>90</v>
      </c>
      <c r="B78" s="11"/>
      <c r="C78" s="11">
        <f>SUBTOTAL(9,C77:C77)</f>
        <v>4825.96</v>
      </c>
      <c r="D78" s="11"/>
      <c r="E78" s="11">
        <f>SUBTOTAL(9,E77:E77)</f>
        <v>34471.199999999997</v>
      </c>
    </row>
    <row r="79" spans="1:5" s="17" customFormat="1" ht="15.75" outlineLevel="2" thickBot="1">
      <c r="A79" s="16" t="s">
        <v>89</v>
      </c>
      <c r="B79" s="16" t="s">
        <v>88</v>
      </c>
      <c r="C79" s="16">
        <v>13443.77</v>
      </c>
      <c r="D79" s="16" t="s">
        <v>5</v>
      </c>
      <c r="E79" s="16">
        <v>34471.199999999997</v>
      </c>
    </row>
    <row r="80" spans="1:5" ht="15.75" outlineLevel="1" thickBot="1">
      <c r="A80" s="12" t="s">
        <v>87</v>
      </c>
      <c r="B80" s="11"/>
      <c r="C80" s="11">
        <f>SUBTOTAL(9,C79:C79)</f>
        <v>13443.77</v>
      </c>
      <c r="D80" s="11"/>
      <c r="E80" s="11">
        <f>SUBTOTAL(9,E79:E79)</f>
        <v>34471.199999999997</v>
      </c>
    </row>
    <row r="81" spans="1:5" s="17" customFormat="1" ht="15.75" outlineLevel="2" thickBot="1">
      <c r="A81" s="16" t="s">
        <v>86</v>
      </c>
      <c r="B81" s="16" t="s">
        <v>85</v>
      </c>
      <c r="C81" s="16">
        <v>642.34</v>
      </c>
      <c r="D81" s="16" t="s">
        <v>84</v>
      </c>
      <c r="E81" s="16">
        <v>1</v>
      </c>
    </row>
    <row r="82" spans="1:5" ht="15.75" outlineLevel="1" thickBot="1">
      <c r="A82" s="12" t="s">
        <v>83</v>
      </c>
      <c r="B82" s="11"/>
      <c r="C82" s="11">
        <f>SUBTOTAL(9,C81:C81)</f>
        <v>642.34</v>
      </c>
      <c r="D82" s="11"/>
      <c r="E82" s="11">
        <f>SUBTOTAL(9,E81:E81)</f>
        <v>1</v>
      </c>
    </row>
    <row r="83" spans="1:5" s="17" customFormat="1" ht="15.75" outlineLevel="2" thickBot="1">
      <c r="A83" s="16" t="s">
        <v>48</v>
      </c>
      <c r="B83" s="16" t="s">
        <v>48</v>
      </c>
      <c r="C83" s="16">
        <v>1825.53</v>
      </c>
      <c r="D83" s="16" t="s">
        <v>6</v>
      </c>
      <c r="E83" s="16">
        <v>21</v>
      </c>
    </row>
    <row r="84" spans="1:5" ht="15.75" outlineLevel="1" thickBot="1">
      <c r="A84" s="12" t="s">
        <v>82</v>
      </c>
      <c r="B84" s="11"/>
      <c r="C84" s="11">
        <f>SUBTOTAL(9,C83:C83)</f>
        <v>1825.53</v>
      </c>
      <c r="D84" s="11"/>
      <c r="E84" s="11">
        <f>SUBTOTAL(9,E83:E83)</f>
        <v>21</v>
      </c>
    </row>
    <row r="85" spans="1:5" s="17" customFormat="1" ht="15.75" outlineLevel="2" thickBot="1">
      <c r="A85" s="16" t="s">
        <v>81</v>
      </c>
      <c r="B85" s="16" t="s">
        <v>81</v>
      </c>
      <c r="C85" s="16">
        <v>178.84</v>
      </c>
      <c r="D85" s="16" t="s">
        <v>6</v>
      </c>
      <c r="E85" s="16">
        <v>1</v>
      </c>
    </row>
    <row r="86" spans="1:5" ht="15.75" outlineLevel="1" thickBot="1">
      <c r="A86" s="12" t="s">
        <v>80</v>
      </c>
      <c r="B86" s="11"/>
      <c r="C86" s="11">
        <f>SUBTOTAL(9,C85:C85)</f>
        <v>178.84</v>
      </c>
      <c r="D86" s="11"/>
      <c r="E86" s="11">
        <f>SUBTOTAL(9,E85:E85)</f>
        <v>1</v>
      </c>
    </row>
    <row r="87" spans="1:5" s="17" customFormat="1" ht="15.75" outlineLevel="2" thickBot="1">
      <c r="A87" s="16" t="s">
        <v>44</v>
      </c>
      <c r="B87" s="16" t="s">
        <v>44</v>
      </c>
      <c r="C87" s="16">
        <v>287.7</v>
      </c>
      <c r="D87" s="16" t="s">
        <v>6</v>
      </c>
      <c r="E87" s="16">
        <v>2</v>
      </c>
    </row>
    <row r="88" spans="1:5" ht="15.75" outlineLevel="1" thickBot="1">
      <c r="A88" s="12" t="s">
        <v>79</v>
      </c>
      <c r="B88" s="11"/>
      <c r="C88" s="11">
        <f>SUBTOTAL(9,C87:C87)</f>
        <v>287.7</v>
      </c>
      <c r="D88" s="11"/>
      <c r="E88" s="11">
        <f>SUBTOTAL(9,E87:E87)</f>
        <v>2</v>
      </c>
    </row>
    <row r="89" spans="1:5" s="17" customFormat="1" ht="15.75" outlineLevel="2" thickBot="1">
      <c r="A89" s="16" t="s">
        <v>78</v>
      </c>
      <c r="B89" s="16" t="s">
        <v>78</v>
      </c>
      <c r="C89" s="16">
        <v>2890.08</v>
      </c>
      <c r="D89" s="16" t="s">
        <v>6</v>
      </c>
      <c r="E89" s="16">
        <v>6</v>
      </c>
    </row>
    <row r="90" spans="1:5" ht="15.75" outlineLevel="1" thickBot="1">
      <c r="A90" s="12" t="s">
        <v>77</v>
      </c>
      <c r="B90" s="11"/>
      <c r="C90" s="11">
        <f>SUBTOTAL(9,C89:C89)</f>
        <v>2890.08</v>
      </c>
      <c r="D90" s="11"/>
      <c r="E90" s="11">
        <f>SUBTOTAL(9,E89:E89)</f>
        <v>6</v>
      </c>
    </row>
    <row r="91" spans="1:5" s="17" customFormat="1" ht="15.75" outlineLevel="2" thickBot="1">
      <c r="A91" s="16" t="s">
        <v>76</v>
      </c>
      <c r="B91" s="16" t="s">
        <v>76</v>
      </c>
      <c r="C91" s="16">
        <v>7952.64</v>
      </c>
      <c r="D91" s="16" t="s">
        <v>6</v>
      </c>
      <c r="E91" s="16">
        <v>4</v>
      </c>
    </row>
    <row r="92" spans="1:5" ht="15.75" outlineLevel="1" thickBot="1">
      <c r="A92" s="12" t="s">
        <v>75</v>
      </c>
      <c r="B92" s="11"/>
      <c r="C92" s="11">
        <f>SUBTOTAL(9,C91:C91)</f>
        <v>7952.64</v>
      </c>
      <c r="D92" s="11"/>
      <c r="E92" s="11">
        <f>SUBTOTAL(9,E91:E91)</f>
        <v>4</v>
      </c>
    </row>
    <row r="93" spans="1:5" s="17" customFormat="1" ht="15.75" outlineLevel="2" thickBot="1">
      <c r="A93" s="16" t="s">
        <v>74</v>
      </c>
      <c r="B93" s="16" t="s">
        <v>73</v>
      </c>
      <c r="C93" s="16">
        <v>9647.49</v>
      </c>
      <c r="D93" s="16" t="s">
        <v>72</v>
      </c>
      <c r="E93" s="16">
        <v>1</v>
      </c>
    </row>
    <row r="94" spans="1:5" ht="15.75" outlineLevel="1" thickBot="1">
      <c r="A94" s="12" t="s">
        <v>71</v>
      </c>
      <c r="B94" s="11"/>
      <c r="C94" s="11">
        <f>SUBTOTAL(9,C93:C93)</f>
        <v>9647.49</v>
      </c>
      <c r="D94" s="11"/>
      <c r="E94" s="11">
        <f>SUBTOTAL(9,E93:E93)</f>
        <v>1</v>
      </c>
    </row>
    <row r="95" spans="1:5" s="17" customFormat="1" ht="15.75" outlineLevel="2" thickBot="1">
      <c r="A95" s="16" t="s">
        <v>38</v>
      </c>
      <c r="B95" s="16" t="s">
        <v>38</v>
      </c>
      <c r="C95" s="16">
        <v>810.42</v>
      </c>
      <c r="D95" s="16" t="s">
        <v>39</v>
      </c>
      <c r="E95" s="16">
        <v>3</v>
      </c>
    </row>
    <row r="96" spans="1:5" ht="15.75" outlineLevel="1" thickBot="1">
      <c r="A96" s="12" t="s">
        <v>70</v>
      </c>
      <c r="B96" s="11"/>
      <c r="C96" s="11">
        <f>SUBTOTAL(9,C95:C95)</f>
        <v>810.42</v>
      </c>
      <c r="D96" s="11"/>
      <c r="E96" s="11">
        <f>SUBTOTAL(9,E95:E95)</f>
        <v>3</v>
      </c>
    </row>
    <row r="97" spans="1:5" s="17" customFormat="1" ht="15.75" outlineLevel="2" thickBot="1">
      <c r="A97" s="16" t="s">
        <v>69</v>
      </c>
      <c r="B97" s="16" t="s">
        <v>69</v>
      </c>
      <c r="C97" s="16">
        <v>621.53</v>
      </c>
      <c r="D97" s="16" t="s">
        <v>36</v>
      </c>
      <c r="E97" s="16">
        <v>1</v>
      </c>
    </row>
    <row r="98" spans="1:5" ht="15.75" outlineLevel="1" thickBot="1">
      <c r="A98" s="12" t="s">
        <v>68</v>
      </c>
      <c r="B98" s="11"/>
      <c r="C98" s="11">
        <f>SUBTOTAL(9,C97:C97)</f>
        <v>621.53</v>
      </c>
      <c r="D98" s="11"/>
      <c r="E98" s="11">
        <f>SUBTOTAL(9,E97:E97)</f>
        <v>1</v>
      </c>
    </row>
    <row r="99" spans="1:5" s="17" customFormat="1" ht="15.75" outlineLevel="2" thickBot="1">
      <c r="A99" s="16" t="s">
        <v>67</v>
      </c>
      <c r="B99" s="16" t="s">
        <v>67</v>
      </c>
      <c r="C99" s="16">
        <v>621.53</v>
      </c>
      <c r="D99" s="16" t="s">
        <v>36</v>
      </c>
      <c r="E99" s="16">
        <v>1</v>
      </c>
    </row>
    <row r="100" spans="1:5" ht="15.75" outlineLevel="1" thickBot="1">
      <c r="A100" s="12" t="s">
        <v>66</v>
      </c>
      <c r="B100" s="11"/>
      <c r="C100" s="11">
        <f>SUBTOTAL(9,C99:C99)</f>
        <v>621.53</v>
      </c>
      <c r="D100" s="11"/>
      <c r="E100" s="11">
        <f>SUBTOTAL(9,E99:E99)</f>
        <v>1</v>
      </c>
    </row>
    <row r="101" spans="1:5" s="17" customFormat="1" ht="15.75" outlineLevel="2" thickBot="1">
      <c r="A101" s="16" t="s">
        <v>65</v>
      </c>
      <c r="B101" s="16" t="s">
        <v>65</v>
      </c>
      <c r="C101" s="16">
        <v>1637.28</v>
      </c>
      <c r="D101" s="16" t="s">
        <v>7</v>
      </c>
      <c r="E101" s="16">
        <v>2</v>
      </c>
    </row>
    <row r="102" spans="1:5" ht="15.75" outlineLevel="1" thickBot="1">
      <c r="A102" s="12" t="s">
        <v>64</v>
      </c>
      <c r="B102" s="11"/>
      <c r="C102" s="11">
        <f>SUBTOTAL(9,C101:C101)</f>
        <v>1637.28</v>
      </c>
      <c r="D102" s="11"/>
      <c r="E102" s="11">
        <f>SUBTOTAL(9,E101:E101)</f>
        <v>2</v>
      </c>
    </row>
    <row r="103" spans="1:5" s="17" customFormat="1" ht="15.75" outlineLevel="2" thickBot="1">
      <c r="A103" s="16" t="s">
        <v>46</v>
      </c>
      <c r="B103" s="16" t="s">
        <v>47</v>
      </c>
      <c r="C103" s="16">
        <v>335.58</v>
      </c>
      <c r="D103" s="16" t="s">
        <v>6</v>
      </c>
      <c r="E103" s="16">
        <v>1</v>
      </c>
    </row>
    <row r="104" spans="1:5" ht="15.75" outlineLevel="1" thickBot="1">
      <c r="A104" s="12" t="s">
        <v>63</v>
      </c>
      <c r="B104" s="11"/>
      <c r="C104" s="11">
        <f>SUBTOTAL(9,C103:C103)</f>
        <v>335.58</v>
      </c>
      <c r="D104" s="11"/>
      <c r="E104" s="11">
        <f>SUBTOTAL(9,E103:E103)</f>
        <v>1</v>
      </c>
    </row>
    <row r="105" spans="1:5" s="17" customFormat="1" ht="15.75" outlineLevel="2" thickBot="1">
      <c r="A105" s="16" t="s">
        <v>62</v>
      </c>
      <c r="B105" s="16" t="s">
        <v>61</v>
      </c>
      <c r="C105" s="16">
        <v>1869.92</v>
      </c>
      <c r="D105" s="16" t="s">
        <v>6</v>
      </c>
      <c r="E105" s="16">
        <v>1</v>
      </c>
    </row>
    <row r="106" spans="1:5" ht="15.75" outlineLevel="1" thickBot="1">
      <c r="A106" s="12" t="s">
        <v>60</v>
      </c>
      <c r="B106" s="11"/>
      <c r="C106" s="11">
        <f>SUBTOTAL(9,C105:C105)</f>
        <v>1869.92</v>
      </c>
      <c r="D106" s="11"/>
      <c r="E106" s="11">
        <f>SUBTOTAL(9,E105:E105)</f>
        <v>1</v>
      </c>
    </row>
    <row r="107" spans="1:5" s="17" customFormat="1" ht="15.75" outlineLevel="2" thickBot="1">
      <c r="A107" s="16" t="s">
        <v>52</v>
      </c>
      <c r="B107" s="16" t="s">
        <v>53</v>
      </c>
      <c r="C107" s="16">
        <v>210.51</v>
      </c>
      <c r="D107" s="16" t="s">
        <v>7</v>
      </c>
      <c r="E107" s="16">
        <v>1.5</v>
      </c>
    </row>
    <row r="108" spans="1:5" ht="15.75" outlineLevel="1" thickBot="1">
      <c r="A108" s="12" t="s">
        <v>59</v>
      </c>
      <c r="B108" s="11"/>
      <c r="C108" s="11">
        <f>SUBTOTAL(9,C107:C107)</f>
        <v>210.51</v>
      </c>
      <c r="D108" s="11"/>
      <c r="E108" s="11">
        <f>SUBTOTAL(9,E107:E107)</f>
        <v>1.5</v>
      </c>
    </row>
    <row r="109" spans="1:5" s="17" customFormat="1" ht="15.75" outlineLevel="2" thickBot="1">
      <c r="A109" s="16" t="s">
        <v>54</v>
      </c>
      <c r="B109" s="16" t="s">
        <v>54</v>
      </c>
      <c r="C109" s="16">
        <v>34472.9</v>
      </c>
      <c r="D109" s="16" t="s">
        <v>6</v>
      </c>
      <c r="E109" s="16">
        <v>74</v>
      </c>
    </row>
    <row r="110" spans="1:5" ht="15.75" outlineLevel="1" thickBot="1">
      <c r="A110" s="12" t="s">
        <v>58</v>
      </c>
      <c r="B110" s="11"/>
      <c r="C110" s="11">
        <f>SUBTOTAL(9,C109:C109)</f>
        <v>34472.9</v>
      </c>
      <c r="D110" s="11"/>
      <c r="E110" s="11">
        <f>SUBTOTAL(9,E109:E109)</f>
        <v>74</v>
      </c>
    </row>
    <row r="111" spans="1:5" ht="15.75" thickBot="1">
      <c r="A111" s="12" t="s">
        <v>57</v>
      </c>
      <c r="B111" s="11"/>
      <c r="C111" s="11">
        <f>SUBTOTAL(9,C6:C109)</f>
        <v>864215.01</v>
      </c>
      <c r="D111" s="11"/>
      <c r="E111" s="11">
        <f>SUBTOTAL(9,E6:E109)</f>
        <v>624440.85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2019-02-25T02:07:11Z</cp:lastPrinted>
  <dcterms:created xsi:type="dcterms:W3CDTF">2016-03-18T02:51:51Z</dcterms:created>
  <dcterms:modified xsi:type="dcterms:W3CDTF">2019-02-28T04:54:44Z</dcterms:modified>
</cp:coreProperties>
</file>