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</sheets>
  <definedNames>
    <definedName name="_xlnm.Print_Area" localSheetId="0">Лист1!$A$1:$F$58</definedName>
  </definedNames>
  <calcPr calcId="124519" calcMode="manual"/>
</workbook>
</file>

<file path=xl/calcChain.xml><?xml version="1.0" encoding="utf-8"?>
<calcChain xmlns="http://schemas.openxmlformats.org/spreadsheetml/2006/main">
  <c r="C7" i="1"/>
  <c r="C41"/>
  <c r="C49"/>
  <c r="C47"/>
  <c r="C44"/>
  <c r="C28"/>
  <c r="C22"/>
  <c r="C18"/>
  <c r="C15"/>
  <c r="C12"/>
  <c r="C9"/>
  <c r="C8" s="1"/>
  <c r="C10" s="1"/>
  <c r="C54"/>
  <c r="C55" l="1"/>
  <c r="C53"/>
  <c r="B28" l="1"/>
  <c r="B49" l="1"/>
  <c r="B47"/>
  <c r="B44"/>
  <c r="B41"/>
  <c r="B40"/>
  <c r="B39"/>
  <c r="B38"/>
  <c r="B37"/>
  <c r="B18"/>
  <c r="B15"/>
  <c r="B12"/>
  <c r="B54" l="1"/>
  <c r="B53" s="1"/>
  <c r="B55" s="1"/>
  <c r="C56" l="1"/>
  <c r="C57" s="1"/>
  <c r="C58" s="1"/>
</calcChain>
</file>

<file path=xl/sharedStrings.xml><?xml version="1.0" encoding="utf-8"?>
<sst xmlns="http://schemas.openxmlformats.org/spreadsheetml/2006/main" count="120" uniqueCount="84">
  <si>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</si>
  <si>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</si>
  <si>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период: 01.01.2017-31.12.2017</t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</si>
  <si>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</si>
  <si>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</si>
  <si>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</si>
  <si>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</si>
  <si>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</si>
  <si>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</si>
  <si>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</si>
  <si>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</si>
  <si>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</si>
  <si>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</si>
  <si>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</si>
  <si>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м2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</si>
  <si>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</si>
  <si>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</si>
  <si>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</si>
  <si>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</si>
  <si>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</si>
  <si>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</si>
  <si>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</si>
  <si>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</si>
  <si>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</si>
  <si>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</si>
  <si>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</si>
  <si>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</si>
  <si>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</si>
  <si>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</si>
  <si>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</si>
  <si>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</si>
  <si>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</si>
  <si>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</si>
  <si>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Вывоз ТКО 3,4 кв. 2017 г. коэф. 0,6;0,8;0,85;0,9;1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</si>
  <si>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</si>
  <si>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</si>
  <si>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</si>
  <si>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</si>
  <si>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</si>
  <si>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</si>
  <si>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</si>
  <si>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Уборка придомовой территории 3,4 кв. 2017 г. коэф.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</si>
  <si>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</si>
  <si>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</si>
  <si>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</si>
  <si>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</si>
  <si>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</si>
  <si>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</si>
  <si>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</si>
  <si>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</si>
  <si>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Вывоз ТБО (спецавтохозяйство) 1,2 кв. 2017 г</t>
  </si>
  <si>
    <t>Вывоз крупногабаритного мусора   1,2кв 2017 г.</t>
  </si>
  <si>
    <t>Холодная вода (ОДН)  3,4 кв. 2017 г к=0,6;0,8</t>
  </si>
  <si>
    <t>Дератизация</t>
  </si>
  <si>
    <t xml:space="preserve">Годовая фактическая стоимость работ (услуг) </t>
  </si>
  <si>
    <t>Конечное сальдо по дому на 31.12.2017 г.</t>
  </si>
  <si>
    <t>Дебиторская задолженность</t>
  </si>
  <si>
    <t>Конечное сальдо с учетом дебиторской задолженности на 31.12.2017 г.</t>
  </si>
  <si>
    <t>ТО газового оборудования к=0,6;0,8;0,85;0,9;1(1,2 кв. 2017 г</t>
  </si>
  <si>
    <t>ТО газового оборудования к=0,6;0,8;0,85;0,9;1(1,2</t>
  </si>
  <si>
    <t>ТО газового оборудования к=0,6;0,8;0,85;0,9;1( 3,4 кв. 2017</t>
  </si>
  <si>
    <t>ТО газового оборудования к=0,6;0,8;0,85;0,9;1( 3,4</t>
  </si>
  <si>
    <t>Орг-ция мест накоп. ртутьсодержащих ламп1-4 кв. 2017 г. к=0,</t>
  </si>
  <si>
    <t>Орг-ция мест накоп. ртутьсодержащих ламп1-4 кв. 20</t>
  </si>
  <si>
    <t>осмотр подвала</t>
  </si>
  <si>
    <t>раз</t>
  </si>
  <si>
    <t>Уборка придомовой территории 1,2 кв. 2017 г. коэф.</t>
  </si>
  <si>
    <t>прочистка канализационной сети внутренней</t>
  </si>
  <si>
    <t>Адрес: мкр. Осетровка, д. 16</t>
  </si>
  <si>
    <t>Уборка МОП 1,2 кв. 2017 коэф. 0,6</t>
  </si>
  <si>
    <t>Уборка МОП 3,4 кв. 2017 г. коэф. 0,6</t>
  </si>
  <si>
    <t>Содержание ДРС 1,2 кв. 2017 г. к=0,6</t>
  </si>
  <si>
    <t>Содержание ДРС 3,4 кв. 2017 г. коэф. 0,6</t>
  </si>
  <si>
    <t>Уборка придомовой территории 1,2 кв. 2017 г. коэф. 0,6</t>
  </si>
  <si>
    <t>Уборка придомовой территории 3,4 кв. 2017 г. коэф. 0,6</t>
  </si>
  <si>
    <t>Закрытие и открытие стояков</t>
  </si>
  <si>
    <t>1 стояк</t>
  </si>
  <si>
    <t>Ремонт канализационной трубы</t>
  </si>
  <si>
    <t>Устранение воздуха с системы отопления,хвс,гвс</t>
  </si>
  <si>
    <t>Устранение свищей/сварочные работы</t>
  </si>
  <si>
    <t>1 шов</t>
  </si>
  <si>
    <t>замена электропроводки</t>
  </si>
  <si>
    <t>1м</t>
  </si>
  <si>
    <t>сварка свищей на стояках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</si>
</sst>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34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8" fillId="0" borderId="0" xfId="0" applyFont="1" applyFill="1"/>
    <xf numFmtId="0" fontId="8" fillId="0" borderId="2" xfId="0" applyFont="1" applyFill="1" applyBorder="1"/>
    <xf numFmtId="43" fontId="6" fillId="0" borderId="2" xfId="1" applyFont="1" applyFill="1" applyBorder="1" applyAlignment="1">
      <alignment vertical="center" wrapText="1"/>
    </xf>
    <xf numFmtId="43" fontId="7" fillId="0" borderId="2" xfId="1" applyFont="1" applyFill="1" applyBorder="1" applyAlignment="1" applyProtection="1">
      <alignment vertical="center"/>
    </xf>
    <xf numFmtId="43" fontId="6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3" fontId="8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 wrapText="1"/>
    </xf>
    <xf numFmtId="43" fontId="5" fillId="0" borderId="2" xfId="1" applyFont="1" applyFill="1" applyBorder="1" applyAlignment="1"/>
    <xf numFmtId="43" fontId="4" fillId="0" borderId="2" xfId="1" applyFont="1" applyFill="1" applyBorder="1" applyAlignment="1"/>
    <xf numFmtId="43" fontId="8" fillId="0" borderId="2" xfId="1" applyFont="1" applyFill="1" applyBorder="1" applyAlignment="1"/>
    <xf numFmtId="43" fontId="8" fillId="0" borderId="2" xfId="1" applyFont="1" applyFill="1" applyBorder="1" applyAlignment="1">
      <alignment vertical="center" wrapText="1"/>
    </xf>
    <xf numFmtId="43" fontId="4" fillId="0" borderId="0" xfId="1" applyFont="1" applyFill="1" applyAlignment="1">
      <alignment vertical="center"/>
    </xf>
    <xf numFmtId="0" fontId="8" fillId="0" borderId="2" xfId="0" applyFont="1" applyBorder="1"/>
    <xf numFmtId="43" fontId="8" fillId="0" borderId="2" xfId="1" applyFont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topLeftCell="A46" workbookViewId="0">
      <selection activeCell="C40" sqref="C40"/>
    </sheetView>
  </sheetViews>
  <sheetFormatPr defaultRowHeight="15" outlineLevelRow="2"/>
  <cols>
    <col min="1" max="1" width="59.5703125" style="13" customWidth="1"/>
    <col min="2" max="2" width="15.5703125" style="3" hidden="1" customWidth="1"/>
    <col min="3" max="3" width="17.28515625" style="28" customWidth="1"/>
    <col min="4" max="4" width="12.140625" style="28" customWidth="1"/>
    <col min="5" max="5" width="26.85546875" style="28" customWidth="1"/>
    <col min="6" max="6" width="0" style="1" hidden="1" customWidth="1"/>
    <col min="7" max="16384" width="9.140625" style="1"/>
  </cols>
  <sheetData>
    <row r="1" spans="1:5" ht="66.75" customHeight="1">
      <c r="A1" s="31" t="s">
        <v>0</v>
      </c>
      <c r="B1" s="31"/>
      <c r="C1" s="31"/>
      <c r="D1" s="31"/>
      <c r="E1" s="31"/>
    </row>
    <row r="2" spans="1:5">
      <c r="A2" s="6" t="s">
        <v>68</v>
      </c>
      <c r="B2" s="7" t="s">
        <v>1</v>
      </c>
      <c r="C2" s="33" t="s">
        <v>2</v>
      </c>
      <c r="D2" s="33"/>
      <c r="E2" s="33"/>
    </row>
    <row r="3" spans="1:5" ht="57">
      <c r="A3" s="4" t="s">
        <v>3</v>
      </c>
      <c r="B3" s="5" t="s">
        <v>4</v>
      </c>
      <c r="C3" s="17" t="s">
        <v>54</v>
      </c>
      <c r="D3" s="18" t="s">
        <v>5</v>
      </c>
      <c r="E3" s="19" t="s">
        <v>6</v>
      </c>
    </row>
    <row r="4" spans="1:5">
      <c r="A4" s="4" t="s">
        <v>7</v>
      </c>
      <c r="B4" s="5"/>
      <c r="C4" s="17">
        <v>-299336.49</v>
      </c>
      <c r="D4" s="18"/>
      <c r="E4" s="19"/>
    </row>
    <row r="5" spans="1:5">
      <c r="A5" s="4" t="s">
        <v>8</v>
      </c>
      <c r="B5" s="5"/>
      <c r="C5" s="17">
        <v>555439.56999999995</v>
      </c>
      <c r="D5" s="18"/>
      <c r="E5" s="19"/>
    </row>
    <row r="6" spans="1:5">
      <c r="A6" s="4" t="s">
        <v>9</v>
      </c>
      <c r="B6" s="5"/>
      <c r="C6" s="17">
        <v>469493.08</v>
      </c>
      <c r="D6" s="18"/>
      <c r="E6" s="19"/>
    </row>
    <row r="7" spans="1:5">
      <c r="A7" s="4" t="s">
        <v>56</v>
      </c>
      <c r="B7" s="5"/>
      <c r="C7" s="17">
        <f>C6-C5</f>
        <v>-85946.489999999932</v>
      </c>
      <c r="D7" s="18"/>
      <c r="E7" s="19"/>
    </row>
    <row r="8" spans="1:5">
      <c r="A8" s="4" t="s">
        <v>10</v>
      </c>
      <c r="B8" s="5"/>
      <c r="C8" s="17">
        <f>C9</f>
        <v>4757.76</v>
      </c>
      <c r="D8" s="18"/>
      <c r="E8" s="19"/>
    </row>
    <row r="9" spans="1:5">
      <c r="A9" s="4" t="s">
        <v>11</v>
      </c>
      <c r="B9" s="5"/>
      <c r="C9" s="17">
        <f>396.48*12</f>
        <v>4757.76</v>
      </c>
      <c r="D9" s="18"/>
      <c r="E9" s="19"/>
    </row>
    <row r="10" spans="1:5">
      <c r="A10" s="6" t="s">
        <v>12</v>
      </c>
      <c r="B10" s="7"/>
      <c r="C10" s="20">
        <f>C5+C8</f>
        <v>560197.32999999996</v>
      </c>
      <c r="D10" s="21"/>
      <c r="E10" s="21"/>
    </row>
    <row r="11" spans="1:5">
      <c r="A11" s="32" t="s">
        <v>13</v>
      </c>
      <c r="B11" s="32"/>
      <c r="C11" s="32"/>
      <c r="D11" s="32"/>
      <c r="E11" s="32"/>
    </row>
    <row r="12" spans="1:5" ht="28.5">
      <c r="A12" s="8" t="s">
        <v>30</v>
      </c>
      <c r="B12" s="7" t="str">
        <f>B13</f>
        <v>Управление жил. фондом 1,2 кв. 2017 г. коэф. 06;08</v>
      </c>
      <c r="C12" s="20">
        <f>C13+C14</f>
        <v>92798.1</v>
      </c>
      <c r="D12" s="21"/>
      <c r="E12" s="21"/>
    </row>
    <row r="13" spans="1:5" ht="13.5" customHeight="1">
      <c r="A13" s="16" t="s">
        <v>26</v>
      </c>
      <c r="B13" s="16" t="s">
        <v>27</v>
      </c>
      <c r="C13" s="26">
        <v>44919.66</v>
      </c>
      <c r="D13" s="26" t="s">
        <v>14</v>
      </c>
      <c r="E13" s="26">
        <v>13449</v>
      </c>
    </row>
    <row r="14" spans="1:5">
      <c r="A14" s="16" t="s">
        <v>28</v>
      </c>
      <c r="B14" s="16" t="s">
        <v>29</v>
      </c>
      <c r="C14" s="26">
        <v>47878.44</v>
      </c>
      <c r="D14" s="26" t="s">
        <v>14</v>
      </c>
      <c r="E14" s="26">
        <v>13449</v>
      </c>
    </row>
    <row r="15" spans="1:5" ht="28.5">
      <c r="A15" s="8" t="s">
        <v>31</v>
      </c>
      <c r="B15" s="7" t="str">
        <f>B17</f>
        <v>Уборка МОП 3,4 кв. 2017 г. коэф. 0,6</v>
      </c>
      <c r="C15" s="20">
        <f>C17+C16</f>
        <v>27975.35</v>
      </c>
      <c r="D15" s="21"/>
      <c r="E15" s="21"/>
    </row>
    <row r="16" spans="1:5">
      <c r="A16" s="16" t="s">
        <v>69</v>
      </c>
      <c r="B16" s="16" t="s">
        <v>69</v>
      </c>
      <c r="C16" s="26">
        <v>13584.92</v>
      </c>
      <c r="D16" s="26" t="s">
        <v>14</v>
      </c>
      <c r="E16" s="26">
        <v>13450.4</v>
      </c>
    </row>
    <row r="17" spans="1:6" outlineLevel="2">
      <c r="A17" s="16" t="s">
        <v>70</v>
      </c>
      <c r="B17" s="16" t="s">
        <v>70</v>
      </c>
      <c r="C17" s="26">
        <v>14390.43</v>
      </c>
      <c r="D17" s="26" t="s">
        <v>14</v>
      </c>
      <c r="E17" s="26">
        <v>13449</v>
      </c>
    </row>
    <row r="18" spans="1:6" ht="28.5">
      <c r="A18" s="8" t="s">
        <v>32</v>
      </c>
      <c r="B18" s="9" t="e">
        <f>B19+#REF!</f>
        <v>#VALUE!</v>
      </c>
      <c r="C18" s="20">
        <f>C19+C20+C21</f>
        <v>74580.200000000012</v>
      </c>
      <c r="D18" s="22"/>
      <c r="E18" s="23"/>
    </row>
    <row r="19" spans="1:6">
      <c r="A19" s="16" t="s">
        <v>50</v>
      </c>
      <c r="B19" s="16" t="s">
        <v>50</v>
      </c>
      <c r="C19" s="26">
        <v>31025.9</v>
      </c>
      <c r="D19" s="26" t="s">
        <v>34</v>
      </c>
      <c r="E19" s="26">
        <v>691</v>
      </c>
    </row>
    <row r="20" spans="1:6">
      <c r="A20" s="16" t="s">
        <v>51</v>
      </c>
      <c r="B20" s="16" t="s">
        <v>51</v>
      </c>
      <c r="C20" s="26">
        <v>4767.8999999999996</v>
      </c>
      <c r="D20" s="26" t="s">
        <v>34</v>
      </c>
      <c r="E20" s="26">
        <v>691</v>
      </c>
    </row>
    <row r="21" spans="1:6" ht="15.75" customHeight="1">
      <c r="A21" s="16" t="s">
        <v>33</v>
      </c>
      <c r="B21" s="16" t="s">
        <v>33</v>
      </c>
      <c r="C21" s="26">
        <v>38786.400000000001</v>
      </c>
      <c r="D21" s="26" t="s">
        <v>34</v>
      </c>
      <c r="E21" s="26">
        <v>720</v>
      </c>
    </row>
    <row r="22" spans="1:6" ht="42.75">
      <c r="A22" s="8" t="s">
        <v>35</v>
      </c>
      <c r="B22" s="7"/>
      <c r="C22" s="20">
        <f>C23+C24+C25+C26</f>
        <v>10714.89</v>
      </c>
      <c r="D22" s="21"/>
      <c r="E22" s="21"/>
    </row>
    <row r="23" spans="1:6">
      <c r="A23" s="16" t="s">
        <v>52</v>
      </c>
      <c r="B23" s="16" t="s">
        <v>52</v>
      </c>
      <c r="C23" s="26">
        <v>1022.12</v>
      </c>
      <c r="D23" s="26" t="s">
        <v>14</v>
      </c>
      <c r="E23" s="26">
        <v>13449</v>
      </c>
    </row>
    <row r="24" spans="1:6" ht="12.75" customHeight="1">
      <c r="A24" s="16" t="s">
        <v>15</v>
      </c>
      <c r="B24" s="16" t="s">
        <v>16</v>
      </c>
      <c r="C24" s="26">
        <v>564.72</v>
      </c>
      <c r="D24" s="26" t="s">
        <v>14</v>
      </c>
      <c r="E24" s="26">
        <v>27.007000000000001</v>
      </c>
    </row>
    <row r="25" spans="1:6">
      <c r="A25" s="16" t="s">
        <v>36</v>
      </c>
      <c r="B25" s="16" t="s">
        <v>37</v>
      </c>
      <c r="C25" s="26">
        <v>1613.88</v>
      </c>
      <c r="D25" s="26" t="s">
        <v>14</v>
      </c>
      <c r="E25" s="26">
        <v>13449</v>
      </c>
    </row>
    <row r="26" spans="1:6">
      <c r="A26" s="16" t="s">
        <v>17</v>
      </c>
      <c r="B26" s="16" t="s">
        <v>18</v>
      </c>
      <c r="C26" s="26">
        <v>7514.17</v>
      </c>
      <c r="D26" s="26" t="s">
        <v>14</v>
      </c>
      <c r="E26" s="26">
        <v>2249.752</v>
      </c>
    </row>
    <row r="27" spans="1:6" ht="42.75" outlineLevel="1">
      <c r="A27" s="8" t="s">
        <v>38</v>
      </c>
      <c r="B27" s="14"/>
      <c r="C27" s="24">
        <v>0</v>
      </c>
      <c r="D27" s="25"/>
      <c r="E27" s="26"/>
    </row>
    <row r="28" spans="1:6" ht="57">
      <c r="A28" s="8" t="s">
        <v>39</v>
      </c>
      <c r="B28" s="7" t="e">
        <f>SUM(#REF!)</f>
        <v>#REF!</v>
      </c>
      <c r="C28" s="20">
        <f>C29+C30+C31+C32+C33+C34+C35+C36</f>
        <v>13417.19</v>
      </c>
      <c r="D28" s="21"/>
      <c r="E28" s="25"/>
      <c r="F28" s="2" t="s">
        <v>21</v>
      </c>
    </row>
    <row r="29" spans="1:6">
      <c r="A29" s="16" t="s">
        <v>75</v>
      </c>
      <c r="B29" s="16" t="s">
        <v>75</v>
      </c>
      <c r="C29" s="26">
        <v>8093.6</v>
      </c>
      <c r="D29" s="26" t="s">
        <v>76</v>
      </c>
      <c r="E29" s="26">
        <v>10</v>
      </c>
      <c r="F29" s="2"/>
    </row>
    <row r="30" spans="1:6">
      <c r="A30" s="16" t="s">
        <v>77</v>
      </c>
      <c r="B30" s="16" t="s">
        <v>77</v>
      </c>
      <c r="C30" s="26">
        <v>699.02</v>
      </c>
      <c r="D30" s="26" t="s">
        <v>19</v>
      </c>
      <c r="E30" s="26">
        <v>1</v>
      </c>
      <c r="F30" s="2"/>
    </row>
    <row r="31" spans="1:6">
      <c r="A31" s="16" t="s">
        <v>78</v>
      </c>
      <c r="B31" s="16" t="s">
        <v>78</v>
      </c>
      <c r="C31" s="26">
        <v>1469.38</v>
      </c>
      <c r="D31" s="26" t="s">
        <v>76</v>
      </c>
      <c r="E31" s="26">
        <v>2</v>
      </c>
      <c r="F31" s="2"/>
    </row>
    <row r="32" spans="1:6">
      <c r="A32" s="16" t="s">
        <v>79</v>
      </c>
      <c r="B32" s="16" t="s">
        <v>79</v>
      </c>
      <c r="C32" s="26">
        <v>729.36</v>
      </c>
      <c r="D32" s="26" t="s">
        <v>80</v>
      </c>
      <c r="E32" s="26">
        <v>1</v>
      </c>
      <c r="F32" s="2"/>
    </row>
    <row r="33" spans="1:6">
      <c r="A33" s="16" t="s">
        <v>81</v>
      </c>
      <c r="B33" s="16" t="s">
        <v>81</v>
      </c>
      <c r="C33" s="26">
        <v>227.12</v>
      </c>
      <c r="D33" s="26" t="s">
        <v>82</v>
      </c>
      <c r="E33" s="26">
        <v>1.5</v>
      </c>
      <c r="F33" s="2"/>
    </row>
    <row r="34" spans="1:6">
      <c r="A34" s="16" t="s">
        <v>64</v>
      </c>
      <c r="B34" s="16" t="s">
        <v>64</v>
      </c>
      <c r="C34" s="26">
        <v>810.42</v>
      </c>
      <c r="D34" s="26" t="s">
        <v>65</v>
      </c>
      <c r="E34" s="26">
        <v>3</v>
      </c>
      <c r="F34" s="2"/>
    </row>
    <row r="35" spans="1:6">
      <c r="A35" s="16" t="s">
        <v>67</v>
      </c>
      <c r="B35" s="16" t="s">
        <v>67</v>
      </c>
      <c r="C35" s="26">
        <v>997.05</v>
      </c>
      <c r="D35" s="26" t="s">
        <v>19</v>
      </c>
      <c r="E35" s="26">
        <v>5</v>
      </c>
      <c r="F35" s="2"/>
    </row>
    <row r="36" spans="1:6">
      <c r="A36" s="16" t="s">
        <v>83</v>
      </c>
      <c r="B36" s="16" t="s">
        <v>83</v>
      </c>
      <c r="C36" s="26">
        <v>391.24</v>
      </c>
      <c r="D36" s="26" t="s">
        <v>20</v>
      </c>
      <c r="E36" s="26">
        <v>1</v>
      </c>
      <c r="F36" s="2"/>
    </row>
    <row r="37" spans="1:6" ht="28.5">
      <c r="A37" s="8" t="s">
        <v>40</v>
      </c>
      <c r="B37" s="7" t="e">
        <f>#REF!+#REF!</f>
        <v>#REF!</v>
      </c>
      <c r="C37" s="20">
        <v>0</v>
      </c>
      <c r="D37" s="21"/>
      <c r="E37" s="26"/>
    </row>
    <row r="38" spans="1:6" ht="28.5">
      <c r="A38" s="8" t="s">
        <v>42</v>
      </c>
      <c r="B38" s="7" t="e">
        <f>SUM(#REF!)</f>
        <v>#REF!</v>
      </c>
      <c r="C38" s="20">
        <v>0</v>
      </c>
      <c r="D38" s="21"/>
      <c r="E38" s="21"/>
    </row>
    <row r="39" spans="1:6" ht="28.5">
      <c r="A39" s="8" t="s">
        <v>43</v>
      </c>
      <c r="B39" s="7" t="e">
        <f>#REF!</f>
        <v>#REF!</v>
      </c>
      <c r="C39" s="20">
        <v>0</v>
      </c>
      <c r="D39" s="21"/>
      <c r="E39" s="21"/>
    </row>
    <row r="40" spans="1:6" ht="28.5">
      <c r="A40" s="8" t="s">
        <v>44</v>
      </c>
      <c r="B40" s="7" t="e">
        <f>#REF!+#REF!</f>
        <v>#REF!</v>
      </c>
      <c r="C40" s="20">
        <v>0</v>
      </c>
      <c r="D40" s="21"/>
      <c r="E40" s="21"/>
    </row>
    <row r="41" spans="1:6" ht="28.5">
      <c r="A41" s="8" t="s">
        <v>45</v>
      </c>
      <c r="B41" s="7" t="str">
        <f>B43</f>
        <v>ТО газового оборудования к=0,6;0,8;0,85;0,9;1( 3,4</v>
      </c>
      <c r="C41" s="20">
        <f>C42+C43</f>
        <v>4841.6399999999994</v>
      </c>
      <c r="D41" s="21"/>
      <c r="E41" s="22"/>
    </row>
    <row r="42" spans="1:6" outlineLevel="2">
      <c r="A42" s="29" t="s">
        <v>58</v>
      </c>
      <c r="B42" s="29" t="s">
        <v>59</v>
      </c>
      <c r="C42" s="30">
        <v>2286.33</v>
      </c>
      <c r="D42" s="30" t="s">
        <v>14</v>
      </c>
      <c r="E42" s="30">
        <v>13449</v>
      </c>
    </row>
    <row r="43" spans="1:6">
      <c r="A43" s="29" t="s">
        <v>60</v>
      </c>
      <c r="B43" s="29" t="s">
        <v>61</v>
      </c>
      <c r="C43" s="30">
        <v>2555.31</v>
      </c>
      <c r="D43" s="30" t="s">
        <v>14</v>
      </c>
      <c r="E43" s="30">
        <v>13449</v>
      </c>
    </row>
    <row r="44" spans="1:6" ht="28.5">
      <c r="A44" s="8" t="s">
        <v>46</v>
      </c>
      <c r="B44" s="7" t="e">
        <f>B46+#REF!</f>
        <v>#VALUE!</v>
      </c>
      <c r="C44" s="20">
        <f>C45+C46</f>
        <v>11297.16</v>
      </c>
      <c r="D44" s="21"/>
      <c r="E44" s="21"/>
    </row>
    <row r="45" spans="1:6">
      <c r="A45" s="16" t="s">
        <v>71</v>
      </c>
      <c r="B45" s="16" t="s">
        <v>71</v>
      </c>
      <c r="C45" s="26">
        <v>4976.13</v>
      </c>
      <c r="D45" s="26" t="s">
        <v>14</v>
      </c>
      <c r="E45" s="26">
        <v>13449</v>
      </c>
      <c r="F45" s="15"/>
    </row>
    <row r="46" spans="1:6">
      <c r="A46" s="16" t="s">
        <v>72</v>
      </c>
      <c r="B46" s="16" t="s">
        <v>72</v>
      </c>
      <c r="C46" s="26">
        <v>6321.03</v>
      </c>
      <c r="D46" s="26" t="s">
        <v>14</v>
      </c>
      <c r="E46" s="26">
        <v>13449</v>
      </c>
      <c r="F46" s="15"/>
    </row>
    <row r="47" spans="1:6" ht="42.75">
      <c r="A47" s="8" t="s">
        <v>47</v>
      </c>
      <c r="B47" s="7" t="e">
        <f>#REF!</f>
        <v>#REF!</v>
      </c>
      <c r="C47" s="20">
        <f>C48</f>
        <v>789.12</v>
      </c>
      <c r="D47" s="21"/>
      <c r="E47" s="26"/>
    </row>
    <row r="48" spans="1:6" outlineLevel="2">
      <c r="A48" s="16" t="s">
        <v>53</v>
      </c>
      <c r="B48" s="16" t="s">
        <v>53</v>
      </c>
      <c r="C48" s="26">
        <v>789.12</v>
      </c>
      <c r="D48" s="26" t="s">
        <v>14</v>
      </c>
      <c r="E48" s="26">
        <v>548</v>
      </c>
    </row>
    <row r="49" spans="1:5" ht="57">
      <c r="A49" s="8" t="s">
        <v>48</v>
      </c>
      <c r="B49" s="7" t="e">
        <f>SUM(#REF!)</f>
        <v>#REF!</v>
      </c>
      <c r="C49" s="20">
        <f>C50+C51+C52</f>
        <v>65419.319999999992</v>
      </c>
      <c r="D49" s="21"/>
      <c r="E49" s="26"/>
    </row>
    <row r="50" spans="1:5">
      <c r="A50" s="16" t="s">
        <v>62</v>
      </c>
      <c r="B50" s="16" t="s">
        <v>63</v>
      </c>
      <c r="C50" s="26">
        <v>457.27</v>
      </c>
      <c r="D50" s="26" t="s">
        <v>14</v>
      </c>
      <c r="E50" s="26">
        <v>26898</v>
      </c>
    </row>
    <row r="51" spans="1:5" outlineLevel="2">
      <c r="A51" s="16" t="s">
        <v>73</v>
      </c>
      <c r="B51" s="16" t="s">
        <v>66</v>
      </c>
      <c r="C51" s="26">
        <v>32549.96</v>
      </c>
      <c r="D51" s="26" t="s">
        <v>14</v>
      </c>
      <c r="E51" s="26">
        <v>13450.4</v>
      </c>
    </row>
    <row r="52" spans="1:5" ht="18.75" customHeight="1">
      <c r="A52" s="16" t="s">
        <v>74</v>
      </c>
      <c r="B52" s="16" t="s">
        <v>41</v>
      </c>
      <c r="C52" s="26">
        <v>32412.09</v>
      </c>
      <c r="D52" s="26" t="s">
        <v>14</v>
      </c>
      <c r="E52" s="26">
        <v>13449</v>
      </c>
    </row>
    <row r="53" spans="1:5">
      <c r="A53" s="8" t="s">
        <v>49</v>
      </c>
      <c r="B53" s="7">
        <f>B54</f>
        <v>2440.6779661016949</v>
      </c>
      <c r="C53" s="20">
        <f>C54</f>
        <v>2880</v>
      </c>
      <c r="D53" s="21"/>
      <c r="E53" s="26"/>
    </row>
    <row r="54" spans="1:5" ht="30">
      <c r="A54" s="10" t="s">
        <v>22</v>
      </c>
      <c r="B54" s="9">
        <f>C54/1.18</f>
        <v>2440.6779661016949</v>
      </c>
      <c r="C54" s="22">
        <f>E54*5*12</f>
        <v>2880</v>
      </c>
      <c r="D54" s="27" t="s">
        <v>23</v>
      </c>
      <c r="E54" s="21">
        <v>48</v>
      </c>
    </row>
    <row r="55" spans="1:5">
      <c r="A55" s="6" t="s">
        <v>24</v>
      </c>
      <c r="B55" s="11" t="e">
        <f>B12+B15+B18+#REF!+B28+B37+B38+B39+B40+B41+B44+B47+B49+B53</f>
        <v>#VALUE!</v>
      </c>
      <c r="C55" s="20">
        <f>C12++C15+C18+C22+C27+C28+C37+C38+C40+C41+C44+C47+C49+C53</f>
        <v>304712.97000000003</v>
      </c>
      <c r="D55" s="21"/>
      <c r="E55" s="22"/>
    </row>
    <row r="56" spans="1:5">
      <c r="A56" s="6" t="s">
        <v>25</v>
      </c>
      <c r="B56" s="12"/>
      <c r="C56" s="20">
        <f>C55*1.18</f>
        <v>359561.30460000003</v>
      </c>
      <c r="D56" s="21"/>
      <c r="E56" s="21"/>
    </row>
    <row r="57" spans="1:5">
      <c r="A57" s="6" t="s">
        <v>55</v>
      </c>
      <c r="B57" s="12"/>
      <c r="C57" s="20">
        <f>C4+C5+C8-C56</f>
        <v>-98700.464600000065</v>
      </c>
      <c r="D57" s="21"/>
      <c r="E57" s="21"/>
    </row>
    <row r="58" spans="1:5" ht="28.5">
      <c r="A58" s="8" t="s">
        <v>57</v>
      </c>
      <c r="B58" s="7"/>
      <c r="C58" s="20">
        <f>C57+C7</f>
        <v>-184646.9546</v>
      </c>
      <c r="D58" s="21"/>
      <c r="E58" s="21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2018-03-19T02:23:29Z</cp:lastPrinted>
  <dcterms:created xsi:type="dcterms:W3CDTF">2018-02-13T05:54:21Z</dcterms:created>
  <dcterms:modified xsi:type="dcterms:W3CDTF">2018-03-22T06:17:34Z</dcterms:modified>
</cp:coreProperties>
</file>