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Лист1!$A$1:$E$104</definedName>
  </definedNames>
  <calcPr calcId="124519" calcMode="manual"/>
</workbook>
</file>

<file path=xl/calcChain.xml><?xml version="1.0" encoding="utf-8"?>
<calcChain xmlns="http://schemas.openxmlformats.org/spreadsheetml/2006/main">
  <c r="C101" i="1"/>
  <c r="C95"/>
  <c r="C86"/>
  <c r="C84"/>
  <c r="C92"/>
  <c r="C37"/>
  <c r="C32"/>
  <c r="C10"/>
  <c r="C8"/>
  <c r="C11" s="1"/>
  <c r="C89" l="1"/>
  <c r="C13"/>
  <c r="C16"/>
  <c r="C19"/>
  <c r="C23"/>
  <c r="C100" l="1"/>
  <c r="C7" l="1"/>
  <c r="C99"/>
  <c r="C102" s="1"/>
  <c r="E50" l="1"/>
  <c r="C50"/>
  <c r="B37" l="1"/>
  <c r="B95"/>
  <c r="B84"/>
  <c r="B82"/>
  <c r="B81" l="1"/>
  <c r="B100"/>
  <c r="B99" s="1"/>
  <c r="B92"/>
  <c r="B89"/>
  <c r="B86"/>
  <c r="B83"/>
  <c r="B19"/>
  <c r="B16"/>
  <c r="B13"/>
  <c r="B101" l="1"/>
  <c r="C103" l="1"/>
  <c r="C104" s="1"/>
</calcChain>
</file>

<file path=xl/sharedStrings.xml><?xml version="1.0" encoding="utf-8"?>
<sst xmlns="http://schemas.openxmlformats.org/spreadsheetml/2006/main" count="255" uniqueCount="135">
  <si>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</si>
  <si>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</si>
  <si>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</si>
  <si>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</si>
  <si>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</si>
  <si>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</si>
  <si>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</si>
  <si>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</si>
  <si>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</si>
  <si>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</si>
  <si>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</si>
  <si>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</si>
  <si>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</si>
  <si>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</si>
  <si>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</si>
  <si>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</si>
  <si>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</si>
  <si>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</si>
  <si>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</si>
  <si>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</si>
  <si>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</si>
  <si>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</si>
  <si>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</si>
  <si>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</si>
  <si>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</si>
  <si>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</si>
  <si>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</si>
  <si>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</si>
  <si>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</si>
  <si>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</si>
  <si>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</si>
  <si>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</si>
  <si>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</si>
  <si>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</si>
  <si>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</si>
  <si>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</si>
  <si>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</si>
  <si>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</si>
  <si>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</si>
  <si>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</si>
  <si>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</si>
  <si>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</si>
  <si>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</si>
  <si>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</si>
  <si>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</si>
  <si>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</si>
  <si>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</si>
  <si>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</si>
  <si>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</si>
  <si>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</si>
  <si>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</si>
  <si>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</si>
  <si>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</si>
  <si>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</si>
  <si>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</si>
  <si>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</si>
  <si>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</si>
  <si>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</si>
  <si>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</si>
  <si>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</si>
  <si>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</si>
  <si>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</si>
  <si>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</si>
  <si>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</si>
  <si>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</si>
  <si>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</si>
  <si>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</si>
  <si>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</si>
  <si>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</si>
  <si>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</si>
  <si>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</si>
  <si>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Подключение системы отопления</t>
  </si>
  <si>
    <t>период: 01.01.2017-31.12.2017</t>
  </si>
  <si>
    <t>Уборка МОП 3,4 кв. 2017 г. коэф.0,8</t>
  </si>
  <si>
    <t>Горячая вода (ОДН) 3,4 кв. к=0,8;</t>
  </si>
  <si>
    <t>Холодная вода (ОДН)  3,4 кв. 2017 г к=0,6;0,8</t>
  </si>
  <si>
    <t>дом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</si>
  <si>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</si>
  <si>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</si>
  <si>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</si>
  <si>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</si>
  <si>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</si>
  <si>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</si>
  <si>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осмотр подвала</t>
  </si>
  <si>
    <t>раз</t>
  </si>
  <si>
    <t>сброс воздуха с системы отопления</t>
  </si>
  <si>
    <t>снятие температурных параметров</t>
  </si>
  <si>
    <t>Выезд а/машины по заявке</t>
  </si>
  <si>
    <t>выезд</t>
  </si>
  <si>
    <t>Перезапуск (удаление воздуха) стояков отопления</t>
  </si>
  <si>
    <t>1 раз</t>
  </si>
  <si>
    <t>замена вентиля</t>
  </si>
  <si>
    <t>замена пакетных выключателей</t>
  </si>
  <si>
    <t>замена эл. лампочки накаливания</t>
  </si>
  <si>
    <t>замена эл.выключателя</t>
  </si>
  <si>
    <t>прочистка канализационной сети внутренней</t>
  </si>
  <si>
    <t>ремонт труб КНС</t>
  </si>
  <si>
    <t>смена труб из ВГП труб Д20 с произ-ом свар-х работ</t>
  </si>
  <si>
    <t>Содержание ДРС 1,2 кв. 2017г. к=0,8</t>
  </si>
  <si>
    <t>Дератизация</t>
  </si>
  <si>
    <t>Адрес: ул. Петровско-Заводская, д. 31</t>
  </si>
  <si>
    <t>Читинская региональная спортивная общественная организация "Скиф-S</t>
  </si>
  <si>
    <t>Ремонт дверных полотен</t>
  </si>
  <si>
    <t>заделка штроб кирпичом б/у</t>
  </si>
  <si>
    <t>ремонт штроб 3п.</t>
  </si>
  <si>
    <t>подъезд</t>
  </si>
  <si>
    <t>Замена пакетных выключателей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</si>
  <si>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</si>
  <si>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</si>
  <si>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электропроводки</t>
  </si>
  <si>
    <t>Ремонт вентилей д.20-32</t>
  </si>
  <si>
    <t>Смена вентиля до д.32</t>
  </si>
  <si>
    <t>Смена труб ППР д. 20 (без сварочных работ/ХВС,ГВС)</t>
  </si>
  <si>
    <t>Смена труб ХВС д. 32 мм</t>
  </si>
  <si>
    <t>Смена труб канализации д. 100</t>
  </si>
  <si>
    <t>Устранение свищей/сварочные работы</t>
  </si>
  <si>
    <t>1 шов</t>
  </si>
  <si>
    <t>замена вентиля на радиаторе</t>
  </si>
  <si>
    <t>замена водомера</t>
  </si>
  <si>
    <t>замена пробки на радиаторе</t>
  </si>
  <si>
    <t>замена электро-патрона</t>
  </si>
  <si>
    <t>прочистка канализационной сети дворовой</t>
  </si>
  <si>
    <t>регулировка теплоносителя</t>
  </si>
  <si>
    <t>ремонт водонагревателя</t>
  </si>
  <si>
    <t>сварка свищей на стояках</t>
  </si>
  <si>
    <t>смена труб из водогазопроводных труб Д76 с проведением сваро</t>
  </si>
  <si>
    <t>смена труб из водогазопроводных труб Д76 с проведе</t>
  </si>
  <si>
    <t>смена труб из водогазопроводных труб Д89 с проведением сваро</t>
  </si>
  <si>
    <t>смена труб из водогазопроводных труб Д89 с проведе</t>
  </si>
  <si>
    <t>смена чугунных задвижек Д80</t>
  </si>
  <si>
    <t>прочистка вентиляционных каналов</t>
  </si>
  <si>
    <t>ТО газового оборудования к=0,6;0,8;0,85;0,9;1(1,2 кв. 2017 г</t>
  </si>
  <si>
    <t>ТО газового оборудования к=0,6;0,8;0,85;0,9;1(1,2</t>
  </si>
  <si>
    <t>ТО газового оборудования к=0,6;0,8;0,85;0,9;1( 3,4 кв. 2017</t>
  </si>
  <si>
    <t>ТО газового оборудования к=0,6;0,8;0,85;0,9;1( 3,4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</si>
</sst>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>
      <selection activeCell="C113" sqref="C113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9" t="s">
        <v>10</v>
      </c>
      <c r="B1" s="49"/>
      <c r="C1" s="49"/>
      <c r="D1" s="49"/>
      <c r="E1" s="49"/>
    </row>
    <row r="2" spans="1:5" s="22" customFormat="1" ht="15.75">
      <c r="A2" s="23" t="s">
        <v>100</v>
      </c>
      <c r="B2" s="24" t="s">
        <v>66</v>
      </c>
      <c r="C2" s="51" t="s">
        <v>72</v>
      </c>
      <c r="D2" s="51"/>
      <c r="E2" s="25"/>
    </row>
    <row r="3" spans="1:5" ht="57">
      <c r="A3" s="34" t="s">
        <v>3</v>
      </c>
      <c r="B3" s="35" t="s">
        <v>0</v>
      </c>
      <c r="C3" s="36" t="s">
        <v>67</v>
      </c>
      <c r="D3" s="37" t="s">
        <v>1</v>
      </c>
      <c r="E3" s="38" t="s">
        <v>2</v>
      </c>
    </row>
    <row r="4" spans="1:5">
      <c r="A4" s="34" t="s">
        <v>11</v>
      </c>
      <c r="B4" s="35"/>
      <c r="C4" s="36">
        <v>299810.84000000003</v>
      </c>
      <c r="D4" s="37"/>
      <c r="E4" s="38"/>
    </row>
    <row r="5" spans="1:5">
      <c r="A5" s="34" t="s">
        <v>12</v>
      </c>
      <c r="B5" s="35"/>
      <c r="C5" s="36">
        <v>1141401.29</v>
      </c>
      <c r="D5" s="37"/>
      <c r="E5" s="38"/>
    </row>
    <row r="6" spans="1:5">
      <c r="A6" s="34" t="s">
        <v>13</v>
      </c>
      <c r="B6" s="35"/>
      <c r="C6" s="36">
        <v>1160713.27</v>
      </c>
      <c r="D6" s="37"/>
      <c r="E6" s="38"/>
    </row>
    <row r="7" spans="1:5">
      <c r="A7" s="34" t="s">
        <v>70</v>
      </c>
      <c r="B7" s="35"/>
      <c r="C7" s="36">
        <f>C6-C5</f>
        <v>19311.979999999981</v>
      </c>
      <c r="D7" s="37"/>
      <c r="E7" s="38"/>
    </row>
    <row r="8" spans="1:5">
      <c r="A8" s="34" t="s">
        <v>14</v>
      </c>
      <c r="B8" s="35"/>
      <c r="C8" s="36">
        <f>C10+C9</f>
        <v>133398.82999999999</v>
      </c>
      <c r="D8" s="37"/>
      <c r="E8" s="38"/>
    </row>
    <row r="9" spans="1:5">
      <c r="A9" s="46" t="s">
        <v>101</v>
      </c>
      <c r="B9" s="47"/>
      <c r="C9" s="44">
        <v>113083.31</v>
      </c>
      <c r="D9" s="37"/>
      <c r="E9" s="42"/>
    </row>
    <row r="10" spans="1:5">
      <c r="A10" s="46" t="s">
        <v>15</v>
      </c>
      <c r="B10" s="47"/>
      <c r="C10" s="44">
        <f>900*12+792.96*12</f>
        <v>20315.52</v>
      </c>
      <c r="D10" s="37"/>
      <c r="E10" s="42"/>
    </row>
    <row r="11" spans="1:5">
      <c r="A11" s="39" t="s">
        <v>16</v>
      </c>
      <c r="B11" s="40"/>
      <c r="C11" s="43">
        <f>C5+C8</f>
        <v>1274800.1200000001</v>
      </c>
      <c r="D11" s="41"/>
      <c r="E11" s="42"/>
    </row>
    <row r="12" spans="1:5">
      <c r="A12" s="50" t="s">
        <v>17</v>
      </c>
      <c r="B12" s="50"/>
      <c r="C12" s="50"/>
      <c r="D12" s="50"/>
      <c r="E12" s="50"/>
    </row>
    <row r="13" spans="1:5">
      <c r="A13" s="9" t="s">
        <v>37</v>
      </c>
      <c r="B13" s="6" t="e">
        <f>#REF!</f>
        <v>#REF!</v>
      </c>
      <c r="C13" s="26">
        <f>C14+C15</f>
        <v>187099.02000000002</v>
      </c>
      <c r="D13" s="8"/>
      <c r="E13" s="7"/>
    </row>
    <row r="14" spans="1:5">
      <c r="A14" s="31" t="s">
        <v>33</v>
      </c>
      <c r="B14" s="31" t="s">
        <v>34</v>
      </c>
      <c r="C14" s="33">
        <v>90566.77</v>
      </c>
      <c r="D14" s="32" t="s">
        <v>5</v>
      </c>
      <c r="E14" s="32">
        <v>27115.8</v>
      </c>
    </row>
    <row r="15" spans="1:5">
      <c r="A15" s="31" t="s">
        <v>35</v>
      </c>
      <c r="B15" s="31" t="s">
        <v>36</v>
      </c>
      <c r="C15" s="33">
        <v>96532.25</v>
      </c>
      <c r="D15" s="32" t="s">
        <v>5</v>
      </c>
      <c r="E15" s="32">
        <v>27115.8</v>
      </c>
    </row>
    <row r="16" spans="1:5" ht="28.5">
      <c r="A16" s="9" t="s">
        <v>38</v>
      </c>
      <c r="B16" s="6" t="str">
        <f>B18</f>
        <v>Уборка МОП 3,4 кв. 2017 г. коэф.0,8</v>
      </c>
      <c r="C16" s="26">
        <f>C18+C17</f>
        <v>44921.85</v>
      </c>
      <c r="D16" s="8"/>
      <c r="E16" s="7"/>
    </row>
    <row r="17" spans="1:5">
      <c r="A17" s="31" t="s">
        <v>39</v>
      </c>
      <c r="B17" s="31" t="s">
        <v>39</v>
      </c>
      <c r="C17" s="33">
        <v>11298.26</v>
      </c>
      <c r="D17" s="32" t="s">
        <v>5</v>
      </c>
      <c r="E17" s="32">
        <v>9038.6</v>
      </c>
    </row>
    <row r="18" spans="1:5">
      <c r="A18" s="31" t="s">
        <v>73</v>
      </c>
      <c r="B18" s="31" t="s">
        <v>73</v>
      </c>
      <c r="C18" s="33">
        <v>33623.589999999997</v>
      </c>
      <c r="D18" s="32" t="s">
        <v>5</v>
      </c>
      <c r="E18" s="32">
        <v>27115.8</v>
      </c>
    </row>
    <row r="19" spans="1:5">
      <c r="A19" s="9" t="s">
        <v>40</v>
      </c>
      <c r="B19" s="10" t="e">
        <f>B20+B21</f>
        <v>#VALUE!</v>
      </c>
      <c r="C19" s="26">
        <f>C20+C21+C22</f>
        <v>105997.36</v>
      </c>
      <c r="D19" s="11"/>
      <c r="E19" s="12"/>
    </row>
    <row r="20" spans="1:5">
      <c r="A20" s="31" t="s">
        <v>41</v>
      </c>
      <c r="B20" s="31" t="s">
        <v>41</v>
      </c>
      <c r="C20" s="33">
        <v>44810.2</v>
      </c>
      <c r="D20" s="32" t="s">
        <v>42</v>
      </c>
      <c r="E20" s="32">
        <v>998</v>
      </c>
    </row>
    <row r="21" spans="1:5">
      <c r="A21" s="31" t="s">
        <v>44</v>
      </c>
      <c r="B21" s="31" t="s">
        <v>44</v>
      </c>
      <c r="C21" s="33">
        <v>54300.959999999999</v>
      </c>
      <c r="D21" s="32" t="s">
        <v>42</v>
      </c>
      <c r="E21" s="32">
        <v>1008</v>
      </c>
    </row>
    <row r="22" spans="1:5">
      <c r="A22" s="31" t="s">
        <v>43</v>
      </c>
      <c r="B22" s="31" t="s">
        <v>43</v>
      </c>
      <c r="C22" s="33">
        <v>6886.2</v>
      </c>
      <c r="D22" s="32" t="s">
        <v>42</v>
      </c>
      <c r="E22" s="32">
        <v>998</v>
      </c>
    </row>
    <row r="23" spans="1:5" ht="42.75">
      <c r="A23" s="9" t="s">
        <v>45</v>
      </c>
      <c r="B23" s="6"/>
      <c r="C23" s="26">
        <f>C24+C25+C26+C28+C29+C31</f>
        <v>27532.940000000002</v>
      </c>
      <c r="D23" s="8"/>
      <c r="E23" s="7"/>
    </row>
    <row r="24" spans="1:5" outlineLevel="1" collapsed="1">
      <c r="A24" s="31" t="s">
        <v>74</v>
      </c>
      <c r="B24" s="31" t="s">
        <v>74</v>
      </c>
      <c r="C24" s="33">
        <v>2169.2600000000002</v>
      </c>
      <c r="D24" s="32" t="s">
        <v>5</v>
      </c>
      <c r="E24" s="32">
        <v>27115.8</v>
      </c>
    </row>
    <row r="25" spans="1:5" outlineLevel="1" collapsed="1">
      <c r="A25" s="31" t="s">
        <v>46</v>
      </c>
      <c r="B25" s="31" t="s">
        <v>47</v>
      </c>
      <c r="C25" s="33">
        <v>1571.96</v>
      </c>
      <c r="D25" s="32" t="s">
        <v>5</v>
      </c>
      <c r="E25" s="32">
        <v>31.983000000000001</v>
      </c>
    </row>
    <row r="26" spans="1:5" outlineLevel="1" collapsed="1">
      <c r="A26" s="31" t="s">
        <v>75</v>
      </c>
      <c r="B26" s="31" t="s">
        <v>75</v>
      </c>
      <c r="C26" s="33">
        <v>2060.8000000000002</v>
      </c>
      <c r="D26" s="32" t="s">
        <v>5</v>
      </c>
      <c r="E26" s="32">
        <v>27115.8</v>
      </c>
    </row>
    <row r="27" spans="1:5" hidden="1" outlineLevel="2">
      <c r="A27" s="20" t="s">
        <v>18</v>
      </c>
      <c r="B27" s="20" t="s">
        <v>19</v>
      </c>
      <c r="C27" s="27">
        <v>3651.55</v>
      </c>
      <c r="D27" s="21" t="s">
        <v>5</v>
      </c>
      <c r="E27" s="21"/>
    </row>
    <row r="28" spans="1:5" outlineLevel="1" collapsed="1">
      <c r="A28" s="31" t="s">
        <v>18</v>
      </c>
      <c r="B28" s="31" t="s">
        <v>19</v>
      </c>
      <c r="C28" s="33">
        <v>1691.09</v>
      </c>
      <c r="D28" s="32" t="s">
        <v>5</v>
      </c>
      <c r="E28" s="32">
        <v>80.875</v>
      </c>
    </row>
    <row r="29" spans="1:5" outlineLevel="1" collapsed="1">
      <c r="A29" s="31" t="s">
        <v>48</v>
      </c>
      <c r="B29" s="31" t="s">
        <v>49</v>
      </c>
      <c r="C29" s="33">
        <v>3796.21</v>
      </c>
      <c r="D29" s="32" t="s">
        <v>5</v>
      </c>
      <c r="E29" s="32">
        <v>27115.8</v>
      </c>
    </row>
    <row r="30" spans="1:5" hidden="1" outlineLevel="2">
      <c r="A30" s="20" t="s">
        <v>20</v>
      </c>
      <c r="B30" s="20" t="s">
        <v>21</v>
      </c>
      <c r="C30" s="27">
        <v>22101.75</v>
      </c>
      <c r="D30" s="21" t="s">
        <v>5</v>
      </c>
      <c r="E30" s="21">
        <v>6617.2910000000002</v>
      </c>
    </row>
    <row r="31" spans="1:5" outlineLevel="1" collapsed="1">
      <c r="A31" s="31" t="s">
        <v>20</v>
      </c>
      <c r="B31" s="31" t="s">
        <v>21</v>
      </c>
      <c r="C31" s="33">
        <v>16243.62</v>
      </c>
      <c r="D31" s="32" t="s">
        <v>5</v>
      </c>
      <c r="E31" s="32">
        <v>4863.3590000000004</v>
      </c>
    </row>
    <row r="32" spans="1:5" ht="42.75" outlineLevel="1">
      <c r="A32" s="9" t="s">
        <v>50</v>
      </c>
      <c r="B32" s="20"/>
      <c r="C32" s="28">
        <f>C33+C34+C35+C36</f>
        <v>10426.15</v>
      </c>
      <c r="D32" s="21"/>
      <c r="E32" s="21"/>
    </row>
    <row r="33" spans="1:6" outlineLevel="1">
      <c r="A33" s="31" t="s">
        <v>102</v>
      </c>
      <c r="B33" s="31" t="s">
        <v>102</v>
      </c>
      <c r="C33" s="33">
        <v>520.01</v>
      </c>
      <c r="D33" s="32" t="s">
        <v>6</v>
      </c>
      <c r="E33" s="32">
        <v>1</v>
      </c>
    </row>
    <row r="34" spans="1:6" outlineLevel="1">
      <c r="A34" s="31" t="s">
        <v>27</v>
      </c>
      <c r="B34" s="31" t="s">
        <v>27</v>
      </c>
      <c r="C34" s="33">
        <v>1018.91</v>
      </c>
      <c r="D34" s="32" t="s">
        <v>5</v>
      </c>
      <c r="E34" s="32">
        <v>1.5</v>
      </c>
    </row>
    <row r="35" spans="1:6" outlineLevel="1">
      <c r="A35" s="31" t="s">
        <v>103</v>
      </c>
      <c r="B35" s="31" t="s">
        <v>103</v>
      </c>
      <c r="C35" s="33">
        <v>125.23</v>
      </c>
      <c r="D35" s="32" t="s">
        <v>5</v>
      </c>
      <c r="E35" s="32">
        <v>0.2</v>
      </c>
    </row>
    <row r="36" spans="1:6" outlineLevel="1">
      <c r="A36" s="31" t="s">
        <v>104</v>
      </c>
      <c r="B36" s="31" t="s">
        <v>104</v>
      </c>
      <c r="C36" s="33">
        <v>8762</v>
      </c>
      <c r="D36" s="32" t="s">
        <v>105</v>
      </c>
      <c r="E36" s="32">
        <v>1</v>
      </c>
    </row>
    <row r="37" spans="1:6" ht="42.75">
      <c r="A37" s="9" t="s">
        <v>51</v>
      </c>
      <c r="B37" s="6">
        <f>SUM(B38:B45)</f>
        <v>0</v>
      </c>
      <c r="C37" s="26">
        <f>C38+C39+C40+C42+C44+C46+C48+C52+C54+C55+C56+C57+C58+C59+C60+C61+C62+C63+C64+C65+C66+C67+C68+C69+C70+C71+C72+C73+C74+C75+C76+C77+C78+C79+C80</f>
        <v>105609.62999999999</v>
      </c>
      <c r="D37" s="8"/>
      <c r="E37" s="7"/>
      <c r="F37" s="13" t="s">
        <v>4</v>
      </c>
    </row>
    <row r="38" spans="1:6" outlineLevel="1" collapsed="1">
      <c r="A38" s="31" t="s">
        <v>87</v>
      </c>
      <c r="B38" s="31" t="s">
        <v>87</v>
      </c>
      <c r="C38" s="33">
        <v>1938.12</v>
      </c>
      <c r="D38" s="32" t="s">
        <v>88</v>
      </c>
      <c r="E38" s="32">
        <v>4</v>
      </c>
    </row>
    <row r="39" spans="1:6" outlineLevel="1">
      <c r="A39" s="31" t="s">
        <v>77</v>
      </c>
      <c r="B39" s="31" t="s">
        <v>78</v>
      </c>
      <c r="C39" s="33">
        <v>381.22</v>
      </c>
      <c r="D39" s="32" t="s">
        <v>76</v>
      </c>
      <c r="E39" s="32">
        <v>1</v>
      </c>
    </row>
    <row r="40" spans="1:6" outlineLevel="1" collapsed="1">
      <c r="A40" s="31" t="s">
        <v>52</v>
      </c>
      <c r="B40" s="31" t="s">
        <v>52</v>
      </c>
      <c r="C40" s="33">
        <v>5665.52</v>
      </c>
      <c r="D40" s="32" t="s">
        <v>53</v>
      </c>
      <c r="E40" s="32">
        <v>7</v>
      </c>
    </row>
    <row r="41" spans="1:6" hidden="1" outlineLevel="2">
      <c r="A41" s="20" t="s">
        <v>22</v>
      </c>
      <c r="B41" s="20" t="s">
        <v>22</v>
      </c>
      <c r="C41" s="27">
        <v>5499.85</v>
      </c>
      <c r="D41" s="21" t="s">
        <v>30</v>
      </c>
      <c r="E41" s="21">
        <v>14.5</v>
      </c>
    </row>
    <row r="42" spans="1:6" outlineLevel="1" collapsed="1">
      <c r="A42" s="31" t="s">
        <v>106</v>
      </c>
      <c r="B42" s="31" t="s">
        <v>106</v>
      </c>
      <c r="C42" s="33">
        <v>395.71</v>
      </c>
      <c r="D42" s="32" t="s">
        <v>6</v>
      </c>
      <c r="E42" s="32">
        <v>1</v>
      </c>
    </row>
    <row r="43" spans="1:6" hidden="1" outlineLevel="2">
      <c r="A43" s="20" t="s">
        <v>23</v>
      </c>
      <c r="B43" s="20" t="s">
        <v>23</v>
      </c>
      <c r="C43" s="27">
        <v>6990.2</v>
      </c>
      <c r="D43" s="21" t="s">
        <v>30</v>
      </c>
      <c r="E43" s="21">
        <v>10</v>
      </c>
    </row>
    <row r="44" spans="1:6" outlineLevel="1" collapsed="1">
      <c r="A44" s="31" t="s">
        <v>107</v>
      </c>
      <c r="B44" s="31" t="s">
        <v>108</v>
      </c>
      <c r="C44" s="33">
        <v>431.2</v>
      </c>
      <c r="D44" s="32" t="s">
        <v>6</v>
      </c>
      <c r="E44" s="32">
        <v>2</v>
      </c>
    </row>
    <row r="45" spans="1:6" hidden="1" outlineLevel="2">
      <c r="A45" s="20" t="s">
        <v>24</v>
      </c>
      <c r="B45" s="20" t="s">
        <v>24</v>
      </c>
      <c r="C45" s="27">
        <v>2795.69</v>
      </c>
      <c r="D45" s="21" t="s">
        <v>30</v>
      </c>
      <c r="E45" s="21">
        <v>1</v>
      </c>
    </row>
    <row r="46" spans="1:6" outlineLevel="1" collapsed="1">
      <c r="A46" s="31" t="s">
        <v>109</v>
      </c>
      <c r="B46" s="31" t="s">
        <v>109</v>
      </c>
      <c r="C46" s="33">
        <v>465.48</v>
      </c>
      <c r="D46" s="32" t="s">
        <v>7</v>
      </c>
      <c r="E46" s="32">
        <v>2.6</v>
      </c>
    </row>
    <row r="47" spans="1:6" hidden="1" outlineLevel="2">
      <c r="A47" s="20" t="s">
        <v>26</v>
      </c>
      <c r="B47" s="20" t="s">
        <v>26</v>
      </c>
      <c r="C47" s="27">
        <v>30702.400000000001</v>
      </c>
      <c r="D47" s="21" t="s">
        <v>30</v>
      </c>
      <c r="E47" s="21">
        <v>16</v>
      </c>
    </row>
    <row r="48" spans="1:6" outlineLevel="1" collapsed="1">
      <c r="A48" s="31" t="s">
        <v>89</v>
      </c>
      <c r="B48" s="31" t="s">
        <v>89</v>
      </c>
      <c r="C48" s="33">
        <v>599.44000000000005</v>
      </c>
      <c r="D48" s="32" t="s">
        <v>90</v>
      </c>
      <c r="E48" s="32">
        <v>4</v>
      </c>
    </row>
    <row r="49" spans="1:5" hidden="1" outlineLevel="2">
      <c r="A49" s="20" t="s">
        <v>27</v>
      </c>
      <c r="B49" s="20" t="s">
        <v>27</v>
      </c>
      <c r="C49" s="27">
        <v>1018.9</v>
      </c>
      <c r="D49" s="21" t="s">
        <v>30</v>
      </c>
      <c r="E49" s="21">
        <v>1.5</v>
      </c>
    </row>
    <row r="50" spans="1:5" hidden="1" outlineLevel="1" collapsed="1">
      <c r="A50" s="20" t="s">
        <v>25</v>
      </c>
      <c r="B50" s="20"/>
      <c r="C50" s="27">
        <f>SUBTOTAL(9,C49:C49)</f>
        <v>1018.9</v>
      </c>
      <c r="D50" s="21" t="s">
        <v>30</v>
      </c>
      <c r="E50" s="21">
        <f>SUBTOTAL(9,E49:E49)</f>
        <v>1.5</v>
      </c>
    </row>
    <row r="51" spans="1:5" hidden="1" outlineLevel="2">
      <c r="A51" s="20" t="s">
        <v>28</v>
      </c>
      <c r="B51" s="20" t="s">
        <v>28</v>
      </c>
      <c r="C51" s="27">
        <v>3090</v>
      </c>
      <c r="D51" s="21" t="s">
        <v>30</v>
      </c>
      <c r="E51" s="21">
        <v>3</v>
      </c>
    </row>
    <row r="52" spans="1:5" outlineLevel="1" collapsed="1">
      <c r="A52" s="31" t="s">
        <v>71</v>
      </c>
      <c r="B52" s="31" t="s">
        <v>71</v>
      </c>
      <c r="C52" s="33">
        <v>289.19</v>
      </c>
      <c r="D52" s="32" t="s">
        <v>6</v>
      </c>
      <c r="E52" s="32">
        <v>1</v>
      </c>
    </row>
    <row r="53" spans="1:5" hidden="1" outlineLevel="2">
      <c r="A53" s="20" t="s">
        <v>29</v>
      </c>
      <c r="B53" s="20" t="s">
        <v>29</v>
      </c>
      <c r="C53" s="27">
        <v>5111.32</v>
      </c>
      <c r="D53" s="21" t="s">
        <v>7</v>
      </c>
      <c r="E53" s="21">
        <v>4</v>
      </c>
    </row>
    <row r="54" spans="1:5" outlineLevel="2">
      <c r="A54" s="31" t="s">
        <v>110</v>
      </c>
      <c r="B54" s="31" t="s">
        <v>110</v>
      </c>
      <c r="C54" s="33">
        <v>767.26</v>
      </c>
      <c r="D54" s="32" t="s">
        <v>6</v>
      </c>
      <c r="E54" s="32">
        <v>2</v>
      </c>
    </row>
    <row r="55" spans="1:5" outlineLevel="2">
      <c r="A55" s="31" t="s">
        <v>111</v>
      </c>
      <c r="B55" s="31" t="s">
        <v>111</v>
      </c>
      <c r="C55" s="33">
        <v>2082.2800000000002</v>
      </c>
      <c r="D55" s="32" t="s">
        <v>6</v>
      </c>
      <c r="E55" s="32">
        <v>1</v>
      </c>
    </row>
    <row r="56" spans="1:5" outlineLevel="2">
      <c r="A56" s="31" t="s">
        <v>112</v>
      </c>
      <c r="B56" s="31" t="s">
        <v>112</v>
      </c>
      <c r="C56" s="33">
        <v>699.37</v>
      </c>
      <c r="D56" s="32" t="s">
        <v>7</v>
      </c>
      <c r="E56" s="32">
        <v>1</v>
      </c>
    </row>
    <row r="57" spans="1:5" outlineLevel="2">
      <c r="A57" s="31" t="s">
        <v>113</v>
      </c>
      <c r="B57" s="31" t="s">
        <v>113</v>
      </c>
      <c r="C57" s="33">
        <v>2709.48</v>
      </c>
      <c r="D57" s="32" t="s">
        <v>7</v>
      </c>
      <c r="E57" s="32">
        <v>3</v>
      </c>
    </row>
    <row r="58" spans="1:5" outlineLevel="2">
      <c r="A58" s="31" t="s">
        <v>114</v>
      </c>
      <c r="B58" s="31" t="s">
        <v>114</v>
      </c>
      <c r="C58" s="33">
        <v>26758.26</v>
      </c>
      <c r="D58" s="32" t="s">
        <v>7</v>
      </c>
      <c r="E58" s="32">
        <v>24.4</v>
      </c>
    </row>
    <row r="59" spans="1:5" outlineLevel="2">
      <c r="A59" s="31" t="s">
        <v>115</v>
      </c>
      <c r="B59" s="31" t="s">
        <v>115</v>
      </c>
      <c r="C59" s="33">
        <v>729.36</v>
      </c>
      <c r="D59" s="32" t="s">
        <v>116</v>
      </c>
      <c r="E59" s="32">
        <v>1</v>
      </c>
    </row>
    <row r="60" spans="1:5" outlineLevel="2">
      <c r="A60" s="31" t="s">
        <v>91</v>
      </c>
      <c r="B60" s="31" t="s">
        <v>91</v>
      </c>
      <c r="C60" s="33">
        <v>838.13</v>
      </c>
      <c r="D60" s="32" t="s">
        <v>6</v>
      </c>
      <c r="E60" s="32">
        <v>1</v>
      </c>
    </row>
    <row r="61" spans="1:5" outlineLevel="2">
      <c r="A61" s="31" t="s">
        <v>117</v>
      </c>
      <c r="B61" s="31" t="s">
        <v>117</v>
      </c>
      <c r="C61" s="33">
        <v>1369.5</v>
      </c>
      <c r="D61" s="32" t="s">
        <v>6</v>
      </c>
      <c r="E61" s="32">
        <v>2</v>
      </c>
    </row>
    <row r="62" spans="1:5" outlineLevel="2">
      <c r="A62" s="31" t="s">
        <v>118</v>
      </c>
      <c r="B62" s="31" t="s">
        <v>118</v>
      </c>
      <c r="C62" s="33">
        <v>14192.16</v>
      </c>
      <c r="D62" s="32" t="s">
        <v>6</v>
      </c>
      <c r="E62" s="32">
        <v>1</v>
      </c>
    </row>
    <row r="63" spans="1:5" outlineLevel="2">
      <c r="A63" s="31" t="s">
        <v>92</v>
      </c>
      <c r="B63" s="31" t="s">
        <v>92</v>
      </c>
      <c r="C63" s="33">
        <v>328.56</v>
      </c>
      <c r="D63" s="32" t="s">
        <v>6</v>
      </c>
      <c r="E63" s="32">
        <v>1</v>
      </c>
    </row>
    <row r="64" spans="1:5" outlineLevel="2">
      <c r="A64" s="31" t="s">
        <v>119</v>
      </c>
      <c r="B64" s="31" t="s">
        <v>119</v>
      </c>
      <c r="C64" s="33">
        <v>1981.46</v>
      </c>
      <c r="D64" s="32" t="s">
        <v>6</v>
      </c>
      <c r="E64" s="32">
        <v>2</v>
      </c>
    </row>
    <row r="65" spans="1:5" outlineLevel="2">
      <c r="A65" s="31" t="s">
        <v>93</v>
      </c>
      <c r="B65" s="31" t="s">
        <v>93</v>
      </c>
      <c r="C65" s="33">
        <v>3824.92</v>
      </c>
      <c r="D65" s="32" t="s">
        <v>6</v>
      </c>
      <c r="E65" s="32">
        <v>44</v>
      </c>
    </row>
    <row r="66" spans="1:5" outlineLevel="2">
      <c r="A66" s="31" t="s">
        <v>94</v>
      </c>
      <c r="B66" s="31" t="s">
        <v>94</v>
      </c>
      <c r="C66" s="33">
        <v>894.2</v>
      </c>
      <c r="D66" s="32" t="s">
        <v>6</v>
      </c>
      <c r="E66" s="32">
        <v>5</v>
      </c>
    </row>
    <row r="67" spans="1:5" outlineLevel="2">
      <c r="A67" s="31" t="s">
        <v>120</v>
      </c>
      <c r="B67" s="31" t="s">
        <v>120</v>
      </c>
      <c r="C67" s="33">
        <v>143.85</v>
      </c>
      <c r="D67" s="32" t="s">
        <v>6</v>
      </c>
      <c r="E67" s="32">
        <v>1</v>
      </c>
    </row>
    <row r="68" spans="1:5" outlineLevel="2">
      <c r="A68" s="31" t="s">
        <v>83</v>
      </c>
      <c r="B68" s="31" t="s">
        <v>83</v>
      </c>
      <c r="C68" s="33">
        <v>2701.4</v>
      </c>
      <c r="D68" s="32" t="s">
        <v>84</v>
      </c>
      <c r="E68" s="32">
        <v>10</v>
      </c>
    </row>
    <row r="69" spans="1:5" outlineLevel="2">
      <c r="A69" s="31" t="s">
        <v>95</v>
      </c>
      <c r="B69" s="31" t="s">
        <v>95</v>
      </c>
      <c r="C69" s="33">
        <v>4187.6099999999997</v>
      </c>
      <c r="D69" s="32" t="s">
        <v>7</v>
      </c>
      <c r="E69" s="32">
        <v>21</v>
      </c>
    </row>
    <row r="70" spans="1:5" outlineLevel="2">
      <c r="A70" s="31" t="s">
        <v>121</v>
      </c>
      <c r="B70" s="31" t="s">
        <v>121</v>
      </c>
      <c r="C70" s="33">
        <v>2802.1</v>
      </c>
      <c r="D70" s="32" t="s">
        <v>7</v>
      </c>
      <c r="E70" s="32">
        <v>10</v>
      </c>
    </row>
    <row r="71" spans="1:5" outlineLevel="2">
      <c r="A71" s="31" t="s">
        <v>122</v>
      </c>
      <c r="B71" s="31" t="s">
        <v>122</v>
      </c>
      <c r="C71" s="33">
        <v>432.54</v>
      </c>
      <c r="D71" s="32" t="s">
        <v>76</v>
      </c>
      <c r="E71" s="32">
        <v>1</v>
      </c>
    </row>
    <row r="72" spans="1:5" outlineLevel="2">
      <c r="A72" s="31" t="s">
        <v>123</v>
      </c>
      <c r="B72" s="31" t="s">
        <v>123</v>
      </c>
      <c r="C72" s="33">
        <v>2249.48</v>
      </c>
      <c r="D72" s="32" t="s">
        <v>6</v>
      </c>
      <c r="E72" s="32">
        <v>1</v>
      </c>
    </row>
    <row r="73" spans="1:5" outlineLevel="2">
      <c r="A73" s="31" t="s">
        <v>96</v>
      </c>
      <c r="B73" s="31" t="s">
        <v>96</v>
      </c>
      <c r="C73" s="33">
        <v>451.68</v>
      </c>
      <c r="D73" s="32" t="s">
        <v>6</v>
      </c>
      <c r="E73" s="32">
        <v>4</v>
      </c>
    </row>
    <row r="74" spans="1:5" outlineLevel="2">
      <c r="A74" s="31" t="s">
        <v>85</v>
      </c>
      <c r="B74" s="31" t="s">
        <v>85</v>
      </c>
      <c r="C74" s="33">
        <v>6836.83</v>
      </c>
      <c r="D74" s="32" t="s">
        <v>53</v>
      </c>
      <c r="E74" s="32">
        <v>11</v>
      </c>
    </row>
    <row r="75" spans="1:5" outlineLevel="2">
      <c r="A75" s="31" t="s">
        <v>124</v>
      </c>
      <c r="B75" s="31" t="s">
        <v>124</v>
      </c>
      <c r="C75" s="33">
        <v>2347.44</v>
      </c>
      <c r="D75" s="32" t="s">
        <v>6</v>
      </c>
      <c r="E75" s="32">
        <v>6</v>
      </c>
    </row>
    <row r="76" spans="1:5" outlineLevel="2">
      <c r="A76" s="31" t="s">
        <v>97</v>
      </c>
      <c r="B76" s="31" t="s">
        <v>97</v>
      </c>
      <c r="C76" s="33">
        <v>1227.96</v>
      </c>
      <c r="D76" s="32" t="s">
        <v>7</v>
      </c>
      <c r="E76" s="32">
        <v>1.5</v>
      </c>
    </row>
    <row r="77" spans="1:5" outlineLevel="2">
      <c r="A77" s="31" t="s">
        <v>125</v>
      </c>
      <c r="B77" s="31" t="s">
        <v>126</v>
      </c>
      <c r="C77" s="33">
        <v>5208.32</v>
      </c>
      <c r="D77" s="32" t="s">
        <v>7</v>
      </c>
      <c r="E77" s="32">
        <v>4</v>
      </c>
    </row>
    <row r="78" spans="1:5" outlineLevel="2">
      <c r="A78" s="31" t="s">
        <v>127</v>
      </c>
      <c r="B78" s="31" t="s">
        <v>128</v>
      </c>
      <c r="C78" s="33">
        <v>1460.83</v>
      </c>
      <c r="D78" s="32" t="s">
        <v>7</v>
      </c>
      <c r="E78" s="32">
        <v>1</v>
      </c>
    </row>
    <row r="79" spans="1:5" outlineLevel="2">
      <c r="A79" s="31" t="s">
        <v>129</v>
      </c>
      <c r="B79" s="31" t="s">
        <v>129</v>
      </c>
      <c r="C79" s="33">
        <v>7965.07</v>
      </c>
      <c r="D79" s="32" t="s">
        <v>6</v>
      </c>
      <c r="E79" s="32">
        <v>1</v>
      </c>
    </row>
    <row r="80" spans="1:5" outlineLevel="2">
      <c r="A80" s="31" t="s">
        <v>86</v>
      </c>
      <c r="B80" s="31" t="s">
        <v>86</v>
      </c>
      <c r="C80" s="33">
        <v>253.7</v>
      </c>
      <c r="D80" s="32" t="s">
        <v>6</v>
      </c>
      <c r="E80" s="32">
        <v>2</v>
      </c>
    </row>
    <row r="81" spans="1:5" ht="28.5">
      <c r="A81" s="9" t="s">
        <v>54</v>
      </c>
      <c r="B81" s="6" t="e">
        <f>#REF!+#REF!</f>
        <v>#REF!</v>
      </c>
      <c r="C81" s="26">
        <v>0</v>
      </c>
      <c r="D81" s="8"/>
      <c r="E81" s="7"/>
    </row>
    <row r="82" spans="1:5" ht="28.5">
      <c r="A82" s="9" t="s">
        <v>55</v>
      </c>
      <c r="B82" s="6" t="e">
        <f>SUM(#REF!)</f>
        <v>#REF!</v>
      </c>
      <c r="C82" s="26">
        <v>0</v>
      </c>
      <c r="D82" s="8"/>
      <c r="E82" s="7"/>
    </row>
    <row r="83" spans="1:5" ht="28.5">
      <c r="A83" s="9" t="s">
        <v>56</v>
      </c>
      <c r="B83" s="6" t="e">
        <f>#REF!</f>
        <v>#REF!</v>
      </c>
      <c r="C83" s="26">
        <v>0</v>
      </c>
      <c r="D83" s="8"/>
      <c r="E83" s="7"/>
    </row>
    <row r="84" spans="1:5" ht="28.5">
      <c r="A84" s="9" t="s">
        <v>57</v>
      </c>
      <c r="B84" s="6" t="e">
        <f>#REF!+#REF!</f>
        <v>#REF!</v>
      </c>
      <c r="C84" s="26">
        <f>C85</f>
        <v>165.68</v>
      </c>
      <c r="D84" s="8"/>
      <c r="E84" s="7"/>
    </row>
    <row r="85" spans="1:5">
      <c r="A85" s="31" t="s">
        <v>130</v>
      </c>
      <c r="B85" s="31" t="s">
        <v>130</v>
      </c>
      <c r="C85" s="33">
        <v>165.68</v>
      </c>
      <c r="D85" s="32" t="s">
        <v>7</v>
      </c>
      <c r="E85" s="32">
        <v>4</v>
      </c>
    </row>
    <row r="86" spans="1:5" ht="28.5">
      <c r="A86" s="9" t="s">
        <v>58</v>
      </c>
      <c r="B86" s="6" t="e">
        <f>#REF!</f>
        <v>#REF!</v>
      </c>
      <c r="C86" s="26">
        <f>C87+C88</f>
        <v>9761.6899999999987</v>
      </c>
      <c r="D86" s="8"/>
      <c r="E86" s="7"/>
    </row>
    <row r="87" spans="1:5">
      <c r="A87" s="31" t="s">
        <v>131</v>
      </c>
      <c r="B87" s="31" t="s">
        <v>132</v>
      </c>
      <c r="C87" s="33">
        <v>4609.6899999999996</v>
      </c>
      <c r="D87" s="32" t="s">
        <v>5</v>
      </c>
      <c r="E87" s="32">
        <v>27115.8</v>
      </c>
    </row>
    <row r="88" spans="1:5">
      <c r="A88" s="31" t="s">
        <v>133</v>
      </c>
      <c r="B88" s="31" t="s">
        <v>134</v>
      </c>
      <c r="C88" s="33">
        <v>5152</v>
      </c>
      <c r="D88" s="32" t="s">
        <v>5</v>
      </c>
      <c r="E88" s="32">
        <v>27115.8</v>
      </c>
    </row>
    <row r="89" spans="1:5" ht="28.5">
      <c r="A89" s="9" t="s">
        <v>59</v>
      </c>
      <c r="B89" s="6" t="e">
        <f>B90+#REF!</f>
        <v>#VALUE!</v>
      </c>
      <c r="C89" s="26">
        <f>C90+C91</f>
        <v>27468.300000000003</v>
      </c>
      <c r="D89" s="8"/>
      <c r="E89" s="7"/>
    </row>
    <row r="90" spans="1:5">
      <c r="A90" s="31" t="s">
        <v>98</v>
      </c>
      <c r="B90" s="31" t="s">
        <v>98</v>
      </c>
      <c r="C90" s="33">
        <v>14642.53</v>
      </c>
      <c r="D90" s="32" t="s">
        <v>5</v>
      </c>
      <c r="E90" s="32">
        <v>27115.8</v>
      </c>
    </row>
    <row r="91" spans="1:5">
      <c r="A91" s="31" t="s">
        <v>79</v>
      </c>
      <c r="B91" s="31" t="s">
        <v>79</v>
      </c>
      <c r="C91" s="33">
        <v>12825.77</v>
      </c>
      <c r="D91" s="32" t="s">
        <v>5</v>
      </c>
      <c r="E91" s="32">
        <v>27115.8</v>
      </c>
    </row>
    <row r="92" spans="1:5" ht="42.75">
      <c r="A92" s="9" t="s">
        <v>60</v>
      </c>
      <c r="B92" s="6" t="e">
        <f>#REF!</f>
        <v>#REF!</v>
      </c>
      <c r="C92" s="26">
        <f>C93+C94</f>
        <v>9037.44</v>
      </c>
      <c r="D92" s="8"/>
      <c r="E92" s="7"/>
    </row>
    <row r="93" spans="1:5">
      <c r="A93" s="31" t="s">
        <v>99</v>
      </c>
      <c r="B93" s="31" t="s">
        <v>99</v>
      </c>
      <c r="C93" s="33">
        <v>1362.24</v>
      </c>
      <c r="D93" s="32" t="s">
        <v>5</v>
      </c>
      <c r="E93" s="32">
        <v>946</v>
      </c>
    </row>
    <row r="94" spans="1:5">
      <c r="A94" s="31" t="s">
        <v>99</v>
      </c>
      <c r="B94" s="31" t="s">
        <v>99</v>
      </c>
      <c r="C94" s="33">
        <v>7675.2</v>
      </c>
      <c r="D94" s="32" t="s">
        <v>5</v>
      </c>
      <c r="E94" s="32">
        <v>5330</v>
      </c>
    </row>
    <row r="95" spans="1:5" ht="57">
      <c r="A95" s="9" t="s">
        <v>61</v>
      </c>
      <c r="B95" s="6">
        <f>SUM(B96:B96)</f>
        <v>0</v>
      </c>
      <c r="C95" s="26">
        <f>C96+C97+C98</f>
        <v>153855.08000000002</v>
      </c>
      <c r="D95" s="8"/>
      <c r="E95" s="7"/>
    </row>
    <row r="96" spans="1:5">
      <c r="A96" s="31" t="s">
        <v>81</v>
      </c>
      <c r="B96" s="31" t="s">
        <v>82</v>
      </c>
      <c r="C96" s="33">
        <v>76466.58</v>
      </c>
      <c r="D96" s="32" t="s">
        <v>5</v>
      </c>
      <c r="E96" s="32">
        <v>27115.8</v>
      </c>
    </row>
    <row r="97" spans="1:5">
      <c r="A97" s="31" t="s">
        <v>80</v>
      </c>
      <c r="B97" s="31" t="s">
        <v>65</v>
      </c>
      <c r="C97" s="33">
        <v>76466.559999999998</v>
      </c>
      <c r="D97" s="32" t="s">
        <v>5</v>
      </c>
      <c r="E97" s="32">
        <v>27115.8</v>
      </c>
    </row>
    <row r="98" spans="1:5">
      <c r="A98" s="31" t="s">
        <v>62</v>
      </c>
      <c r="B98" s="31" t="s">
        <v>63</v>
      </c>
      <c r="C98" s="33">
        <v>921.94</v>
      </c>
      <c r="D98" s="32" t="s">
        <v>5</v>
      </c>
      <c r="E98" s="32">
        <v>54231.6</v>
      </c>
    </row>
    <row r="99" spans="1:5">
      <c r="A99" s="9" t="s">
        <v>64</v>
      </c>
      <c r="B99" s="6">
        <f>B100</f>
        <v>5084.7457627118647</v>
      </c>
      <c r="C99" s="26">
        <f>C100</f>
        <v>6000</v>
      </c>
      <c r="D99" s="8"/>
      <c r="E99" s="7"/>
    </row>
    <row r="100" spans="1:5" ht="30">
      <c r="A100" s="14" t="s">
        <v>9</v>
      </c>
      <c r="B100" s="10">
        <f>C100/1.18</f>
        <v>5084.7457627118647</v>
      </c>
      <c r="C100" s="29">
        <f>E100*5*12</f>
        <v>6000</v>
      </c>
      <c r="D100" s="15" t="s">
        <v>8</v>
      </c>
      <c r="E100" s="11">
        <v>100</v>
      </c>
    </row>
    <row r="101" spans="1:5">
      <c r="A101" s="5" t="s">
        <v>31</v>
      </c>
      <c r="B101" s="16" t="e">
        <f>B13+B16+B19+B31+B37+B81+B82+B83+B84+B86+B89+B92+B95+B99</f>
        <v>#REF!</v>
      </c>
      <c r="C101" s="26">
        <f>C13+C16+C19+C23+C32+C37+C81+C82+C83+C84+C86+C89+C92+C95+C99</f>
        <v>687875.14000000013</v>
      </c>
      <c r="D101" s="17"/>
      <c r="E101" s="7"/>
    </row>
    <row r="102" spans="1:5">
      <c r="A102" s="5" t="s">
        <v>32</v>
      </c>
      <c r="B102" s="18"/>
      <c r="C102" s="26">
        <f>C101*1.18</f>
        <v>811692.66520000016</v>
      </c>
      <c r="D102" s="8"/>
      <c r="E102" s="7"/>
    </row>
    <row r="103" spans="1:5">
      <c r="A103" s="5" t="s">
        <v>68</v>
      </c>
      <c r="B103" s="18"/>
      <c r="C103" s="26">
        <f>C4+C5+C8-C102</f>
        <v>762918.29480000003</v>
      </c>
      <c r="D103" s="8"/>
      <c r="E103" s="7"/>
    </row>
    <row r="104" spans="1:5" ht="28.5">
      <c r="A104" s="9" t="s">
        <v>69</v>
      </c>
      <c r="B104" s="18"/>
      <c r="C104" s="26">
        <f>C103+C7</f>
        <v>782230.27480000001</v>
      </c>
      <c r="D104" s="48"/>
      <c r="E104" s="45"/>
    </row>
  </sheetData>
  <mergeCells count="3">
    <mergeCell ref="A1:E1"/>
    <mergeCell ref="A12:E12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2018-03-22T03:56:44Z</cp:lastPrinted>
  <dcterms:created xsi:type="dcterms:W3CDTF">2016-03-18T02:51:51Z</dcterms:created>
  <dcterms:modified xsi:type="dcterms:W3CDTF">2018-03-22T03:56:57Z</dcterms:modified>
</cp:coreProperties>
</file>