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Лист1!$A$1:$E$103</definedName>
  </definedNames>
  <calcPr calcId="124519" calcMode="manual"/>
</workbook>
</file>

<file path=xl/calcChain.xml><?xml version="1.0" encoding="utf-8"?>
<calcChain xmlns="http://schemas.openxmlformats.org/spreadsheetml/2006/main">
  <c r="C18" i="1"/>
  <c r="C8"/>
  <c r="C100"/>
  <c r="C39"/>
  <c r="C93"/>
  <c r="C91"/>
  <c r="C43"/>
  <c r="C17" l="1"/>
  <c r="C88"/>
  <c r="C20"/>
  <c r="C23"/>
  <c r="C26"/>
  <c r="C30"/>
  <c r="C99" l="1"/>
  <c r="C7" l="1"/>
  <c r="C98"/>
  <c r="C101" s="1"/>
  <c r="E56" l="1"/>
  <c r="C56"/>
  <c r="B43" l="1"/>
  <c r="B93"/>
  <c r="B86"/>
  <c r="B84"/>
  <c r="B83" l="1"/>
  <c r="B99"/>
  <c r="B98" s="1"/>
  <c r="B91"/>
  <c r="B88"/>
  <c r="B87"/>
  <c r="B85"/>
  <c r="B26"/>
  <c r="B23"/>
  <c r="B20"/>
  <c r="B100" l="1"/>
  <c r="C102" l="1"/>
  <c r="C103" s="1"/>
</calcChain>
</file>

<file path=xl/sharedStrings.xml><?xml version="1.0" encoding="utf-8"?>
<sst xmlns="http://schemas.openxmlformats.org/spreadsheetml/2006/main" count="238" uniqueCount="133">
  <si>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</si>
  <si>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</si>
  <si>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</si>
  <si>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</si>
  <si>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</si>
  <si>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</si>
  <si>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</si>
  <si>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</si>
  <si>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</si>
  <si>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</si>
  <si>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</si>
  <si>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</si>
  <si>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</si>
  <si>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</si>
  <si>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</si>
  <si>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</si>
  <si>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</si>
  <si>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</si>
  <si>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</si>
  <si>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</si>
  <si>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</si>
  <si>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</si>
  <si>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</si>
  <si>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</si>
  <si>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</si>
  <si>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</si>
  <si>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</si>
  <si>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</si>
  <si>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</si>
  <si>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</si>
  <si>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</si>
  <si>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</si>
  <si>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</si>
  <si>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</si>
  <si>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</si>
  <si>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</si>
  <si>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</si>
  <si>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</si>
  <si>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</si>
  <si>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</si>
  <si>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</si>
  <si>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</si>
  <si>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</si>
  <si>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</si>
  <si>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</si>
  <si>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</si>
  <si>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</si>
  <si>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</si>
  <si>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</si>
  <si>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</si>
  <si>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</si>
  <si>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</si>
  <si>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</si>
  <si>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</si>
  <si>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</si>
  <si>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</si>
  <si>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</si>
  <si>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</si>
  <si>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</si>
  <si>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</si>
  <si>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</si>
  <si>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</si>
  <si>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</si>
  <si>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</si>
  <si>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</si>
  <si>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</si>
  <si>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</si>
  <si>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</si>
  <si>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</si>
  <si>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</si>
  <si>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</si>
  <si>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Подключение системы отопления</t>
  </si>
  <si>
    <t>период: 01.01.2017-31.12.2017</t>
  </si>
  <si>
    <t>Уборка МОП 3,4 кв. 2017 г. коэф.0,8</t>
  </si>
  <si>
    <t>Горячая вода (ОДН) 3,4 кв. к=0,8;</t>
  </si>
  <si>
    <t>Холодная вода (ОДН)  3,4 кв. 2017 г к=0,6;0,8</t>
  </si>
  <si>
    <t>дом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</si>
  <si>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</si>
  <si>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</si>
  <si>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</si>
  <si>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</si>
  <si>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</si>
  <si>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</si>
  <si>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1м</t>
  </si>
  <si>
    <t>осмотр подвала</t>
  </si>
  <si>
    <t>раз</t>
  </si>
  <si>
    <t>сброс воздуха с системы отопления</t>
  </si>
  <si>
    <t>1 шт</t>
  </si>
  <si>
    <t>Ремонт задвижек для всех диам. без снятия</t>
  </si>
  <si>
    <t>Устранение свищей хомутами</t>
  </si>
  <si>
    <t>снятие температурных параметров</t>
  </si>
  <si>
    <t>Адрес: ул. Петровско-Заводская, д. 48</t>
  </si>
  <si>
    <t>Сафарова Егана М.К.</t>
  </si>
  <si>
    <t>Дёгтев И.О.</t>
  </si>
  <si>
    <t>ЧОО "Тантал"</t>
  </si>
  <si>
    <t>ЧОО "Тантал-1"</t>
  </si>
  <si>
    <t>ООО "Форэс"</t>
  </si>
  <si>
    <t>Подкладова О.О.</t>
  </si>
  <si>
    <t>ООО "Титан"</t>
  </si>
  <si>
    <t>Есаулова</t>
  </si>
  <si>
    <t>Покраска детской площадки, П.-Заводская, 48</t>
  </si>
  <si>
    <t>Выезд а/машины по заявке</t>
  </si>
  <si>
    <t>выезд</t>
  </si>
  <si>
    <t>Замена электропатрона (при открытой арматуре) с материалом</t>
  </si>
  <si>
    <t>Замена электропатрона (при открытой арматуре) с ма</t>
  </si>
  <si>
    <t>Освещение подвала</t>
  </si>
  <si>
    <t>Перезапуск (удаление воздуха) стояков отопления</t>
  </si>
  <si>
    <t>1 раз</t>
  </si>
  <si>
    <t>Ремонт радиатора</t>
  </si>
  <si>
    <t>Смена труб ГВС д.25</t>
  </si>
  <si>
    <t>Смена труб ХВС д.32</t>
  </si>
  <si>
    <t>Смена труб отопления ППР д. 25 (без сварочных работ)</t>
  </si>
  <si>
    <t>Смена труб отопления ППР д. 25 (без сварочных рабо</t>
  </si>
  <si>
    <t>замена вентиля</t>
  </si>
  <si>
    <t>замена врезки в квартире в полипропилене</t>
  </si>
  <si>
    <t>замена пакетных выключателей</t>
  </si>
  <si>
    <t>замена плавких вставок</t>
  </si>
  <si>
    <t>замена эл. лампочки накаливания</t>
  </si>
  <si>
    <t>замена эл.выключателя</t>
  </si>
  <si>
    <t>замена электропроводки</t>
  </si>
  <si>
    <t>осмотр сантехоборудования</t>
  </si>
  <si>
    <t>прочистка канализационной сети внутренней</t>
  </si>
  <si>
    <t>ремонт теплового узла и водомера</t>
  </si>
  <si>
    <t>ремонт труб КНС</t>
  </si>
  <si>
    <t>смена труб из ВГП труб Д20 с произ-ом свар-х работ</t>
  </si>
  <si>
    <t>чистка врезки</t>
  </si>
  <si>
    <t>осмотр кровли ж/ дома с выполнением мелкого ремонта</t>
  </si>
  <si>
    <t>осмотр кровли ж/ дома с выполнением мелкого ремонт</t>
  </si>
  <si>
    <t>Содержание ДРС 1,2 кв. 2017г. к=0,8</t>
  </si>
  <si>
    <t>Дератизация</t>
  </si>
  <si>
    <t>спилка деревьев</t>
  </si>
  <si>
    <t>проведение строительно технической экспертизы состояния МКД</t>
  </si>
  <si>
    <t>проведение строительно технической экспертизы сост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</si>
</sst>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>
      <selection activeCell="A19" sqref="A19:E19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9" t="s">
        <v>10</v>
      </c>
      <c r="B1" s="49"/>
      <c r="C1" s="49"/>
      <c r="D1" s="49"/>
      <c r="E1" s="49"/>
    </row>
    <row r="2" spans="1:5" s="22" customFormat="1" ht="15.75">
      <c r="A2" s="23" t="s">
        <v>91</v>
      </c>
      <c r="B2" s="24" t="s">
        <v>66</v>
      </c>
      <c r="C2" s="51" t="s">
        <v>72</v>
      </c>
      <c r="D2" s="51"/>
      <c r="E2" s="25"/>
    </row>
    <row r="3" spans="1:5" ht="57">
      <c r="A3" s="34" t="s">
        <v>3</v>
      </c>
      <c r="B3" s="35" t="s">
        <v>0</v>
      </c>
      <c r="C3" s="36" t="s">
        <v>67</v>
      </c>
      <c r="D3" s="37" t="s">
        <v>1</v>
      </c>
      <c r="E3" s="38" t="s">
        <v>2</v>
      </c>
    </row>
    <row r="4" spans="1:5">
      <c r="A4" s="34" t="s">
        <v>11</v>
      </c>
      <c r="B4" s="35"/>
      <c r="C4" s="36">
        <v>1074971.95</v>
      </c>
      <c r="D4" s="37"/>
      <c r="E4" s="38"/>
    </row>
    <row r="5" spans="1:5">
      <c r="A5" s="34" t="s">
        <v>12</v>
      </c>
      <c r="B5" s="35"/>
      <c r="C5" s="36">
        <v>1918212.74</v>
      </c>
      <c r="D5" s="37"/>
      <c r="E5" s="38"/>
    </row>
    <row r="6" spans="1:5">
      <c r="A6" s="34" t="s">
        <v>13</v>
      </c>
      <c r="B6" s="35"/>
      <c r="C6" s="36">
        <v>1720777.09</v>
      </c>
      <c r="D6" s="37"/>
      <c r="E6" s="38"/>
    </row>
    <row r="7" spans="1:5">
      <c r="A7" s="34" t="s">
        <v>70</v>
      </c>
      <c r="B7" s="35"/>
      <c r="C7" s="36">
        <f>C6-C5</f>
        <v>-197435.64999999991</v>
      </c>
      <c r="D7" s="37"/>
      <c r="E7" s="38"/>
    </row>
    <row r="8" spans="1:5">
      <c r="A8" s="34" t="s">
        <v>14</v>
      </c>
      <c r="B8" s="35"/>
      <c r="C8" s="36">
        <f>C17+C9+C10+C11+C12+C13+C14+C15+C16</f>
        <v>215479.99</v>
      </c>
      <c r="D8" s="37"/>
      <c r="E8" s="38"/>
    </row>
    <row r="9" spans="1:5">
      <c r="A9" s="46" t="s">
        <v>92</v>
      </c>
      <c r="B9" s="47"/>
      <c r="C9" s="44">
        <v>20000</v>
      </c>
      <c r="D9" s="37"/>
      <c r="E9" s="42"/>
    </row>
    <row r="10" spans="1:5">
      <c r="A10" s="46" t="s">
        <v>93</v>
      </c>
      <c r="B10" s="47"/>
      <c r="C10" s="44">
        <v>44863.29</v>
      </c>
      <c r="D10" s="37"/>
      <c r="E10" s="42"/>
    </row>
    <row r="11" spans="1:5">
      <c r="A11" s="46" t="s">
        <v>94</v>
      </c>
      <c r="B11" s="47"/>
      <c r="C11" s="44">
        <v>18675.39</v>
      </c>
      <c r="D11" s="37"/>
      <c r="E11" s="42"/>
    </row>
    <row r="12" spans="1:5">
      <c r="A12" s="46" t="s">
        <v>95</v>
      </c>
      <c r="B12" s="47"/>
      <c r="C12" s="44">
        <v>6284.46</v>
      </c>
      <c r="D12" s="37"/>
      <c r="E12" s="42"/>
    </row>
    <row r="13" spans="1:5">
      <c r="A13" s="46" t="s">
        <v>96</v>
      </c>
      <c r="B13" s="47"/>
      <c r="C13" s="44">
        <v>2154.7800000000002</v>
      </c>
      <c r="D13" s="37"/>
      <c r="E13" s="42"/>
    </row>
    <row r="14" spans="1:5">
      <c r="A14" s="46" t="s">
        <v>97</v>
      </c>
      <c r="B14" s="47"/>
      <c r="C14" s="44">
        <v>22799.52</v>
      </c>
      <c r="D14" s="37"/>
      <c r="E14" s="42"/>
    </row>
    <row r="15" spans="1:5">
      <c r="A15" s="46" t="s">
        <v>98</v>
      </c>
      <c r="B15" s="47"/>
      <c r="C15" s="44">
        <v>43003.65</v>
      </c>
      <c r="D15" s="37"/>
      <c r="E15" s="42"/>
    </row>
    <row r="16" spans="1:5">
      <c r="A16" s="46" t="s">
        <v>99</v>
      </c>
      <c r="B16" s="47"/>
      <c r="C16" s="44">
        <v>23839.7</v>
      </c>
      <c r="D16" s="37"/>
      <c r="E16" s="42"/>
    </row>
    <row r="17" spans="1:5">
      <c r="A17" s="46" t="s">
        <v>15</v>
      </c>
      <c r="B17" s="47"/>
      <c r="C17" s="44">
        <f>1321.6*12+1500*12</f>
        <v>33859.199999999997</v>
      </c>
      <c r="D17" s="37"/>
      <c r="E17" s="42"/>
    </row>
    <row r="18" spans="1:5">
      <c r="A18" s="39" t="s">
        <v>16</v>
      </c>
      <c r="B18" s="40"/>
      <c r="C18" s="43">
        <f>C5+C8</f>
        <v>2133692.73</v>
      </c>
      <c r="D18" s="41"/>
      <c r="E18" s="42"/>
    </row>
    <row r="19" spans="1:5">
      <c r="A19" s="50" t="s">
        <v>17</v>
      </c>
      <c r="B19" s="50"/>
      <c r="C19" s="50"/>
      <c r="D19" s="50"/>
      <c r="E19" s="50"/>
    </row>
    <row r="20" spans="1:5">
      <c r="A20" s="9" t="s">
        <v>37</v>
      </c>
      <c r="B20" s="6" t="e">
        <f>#REF!</f>
        <v>#REF!</v>
      </c>
      <c r="C20" s="26">
        <f>C21+C22</f>
        <v>301015.26</v>
      </c>
      <c r="D20" s="8"/>
      <c r="E20" s="7"/>
    </row>
    <row r="21" spans="1:5">
      <c r="A21" s="31" t="s">
        <v>33</v>
      </c>
      <c r="B21" s="31" t="s">
        <v>34</v>
      </c>
      <c r="C21" s="33">
        <v>145708.84</v>
      </c>
      <c r="D21" s="32" t="s">
        <v>5</v>
      </c>
      <c r="E21" s="32">
        <v>43625.4</v>
      </c>
    </row>
    <row r="22" spans="1:5">
      <c r="A22" s="31" t="s">
        <v>35</v>
      </c>
      <c r="B22" s="31" t="s">
        <v>36</v>
      </c>
      <c r="C22" s="33">
        <v>155306.42000000001</v>
      </c>
      <c r="D22" s="32" t="s">
        <v>5</v>
      </c>
      <c r="E22" s="32">
        <v>43625.4</v>
      </c>
    </row>
    <row r="23" spans="1:5" ht="28.5">
      <c r="A23" s="9" t="s">
        <v>38</v>
      </c>
      <c r="B23" s="6" t="str">
        <f>B25</f>
        <v>Уборка МОП 3,4 кв. 2017 г. коэф.0,8</v>
      </c>
      <c r="C23" s="26">
        <f>C25+C24</f>
        <v>108627.22</v>
      </c>
      <c r="D23" s="8"/>
      <c r="E23" s="7"/>
    </row>
    <row r="24" spans="1:5">
      <c r="A24" s="31" t="s">
        <v>39</v>
      </c>
      <c r="B24" s="31" t="s">
        <v>39</v>
      </c>
      <c r="C24" s="33">
        <v>54531.72</v>
      </c>
      <c r="D24" s="32" t="s">
        <v>5</v>
      </c>
      <c r="E24" s="32">
        <v>43625.4</v>
      </c>
    </row>
    <row r="25" spans="1:5">
      <c r="A25" s="31" t="s">
        <v>73</v>
      </c>
      <c r="B25" s="31" t="s">
        <v>73</v>
      </c>
      <c r="C25" s="33">
        <v>54095.5</v>
      </c>
      <c r="D25" s="32" t="s">
        <v>5</v>
      </c>
      <c r="E25" s="32">
        <v>43625.4</v>
      </c>
    </row>
    <row r="26" spans="1:5">
      <c r="A26" s="9" t="s">
        <v>40</v>
      </c>
      <c r="B26" s="10" t="e">
        <f>B27+B28</f>
        <v>#VALUE!</v>
      </c>
      <c r="C26" s="26">
        <f>C27+C28+C29</f>
        <v>159953.28000000003</v>
      </c>
      <c r="D26" s="11"/>
      <c r="E26" s="12"/>
    </row>
    <row r="27" spans="1:5">
      <c r="A27" s="31" t="s">
        <v>41</v>
      </c>
      <c r="B27" s="31" t="s">
        <v>41</v>
      </c>
      <c r="C27" s="33">
        <v>67484.7</v>
      </c>
      <c r="D27" s="32" t="s">
        <v>42</v>
      </c>
      <c r="E27" s="32">
        <v>1503</v>
      </c>
    </row>
    <row r="28" spans="1:5">
      <c r="A28" s="31" t="s">
        <v>44</v>
      </c>
      <c r="B28" s="31" t="s">
        <v>44</v>
      </c>
      <c r="C28" s="33">
        <v>82097.88</v>
      </c>
      <c r="D28" s="32" t="s">
        <v>42</v>
      </c>
      <c r="E28" s="32">
        <v>1524</v>
      </c>
    </row>
    <row r="29" spans="1:5">
      <c r="A29" s="31" t="s">
        <v>43</v>
      </c>
      <c r="B29" s="31" t="s">
        <v>43</v>
      </c>
      <c r="C29" s="33">
        <v>10370.700000000001</v>
      </c>
      <c r="D29" s="32" t="s">
        <v>42</v>
      </c>
      <c r="E29" s="32">
        <v>1503</v>
      </c>
    </row>
    <row r="30" spans="1:5" ht="42.75">
      <c r="A30" s="9" t="s">
        <v>45</v>
      </c>
      <c r="B30" s="6"/>
      <c r="C30" s="26">
        <f>C31+C32+C33+C35+C36+C38</f>
        <v>65559.22</v>
      </c>
      <c r="D30" s="8"/>
      <c r="E30" s="7"/>
    </row>
    <row r="31" spans="1:5" outlineLevel="1" collapsed="1">
      <c r="A31" s="31" t="s">
        <v>74</v>
      </c>
      <c r="B31" s="31" t="s">
        <v>74</v>
      </c>
      <c r="C31" s="33">
        <v>3490.03</v>
      </c>
      <c r="D31" s="32" t="s">
        <v>5</v>
      </c>
      <c r="E31" s="32">
        <v>43625.4</v>
      </c>
    </row>
    <row r="32" spans="1:5" outlineLevel="1" collapsed="1">
      <c r="A32" s="31" t="s">
        <v>46</v>
      </c>
      <c r="B32" s="31" t="s">
        <v>47</v>
      </c>
      <c r="C32" s="33">
        <v>3731.17</v>
      </c>
      <c r="D32" s="32" t="s">
        <v>5</v>
      </c>
      <c r="E32" s="32">
        <v>75.914000000000001</v>
      </c>
    </row>
    <row r="33" spans="1:6" outlineLevel="1" collapsed="1">
      <c r="A33" s="31" t="s">
        <v>75</v>
      </c>
      <c r="B33" s="31" t="s">
        <v>75</v>
      </c>
      <c r="C33" s="33">
        <v>3315.53</v>
      </c>
      <c r="D33" s="32" t="s">
        <v>5</v>
      </c>
      <c r="E33" s="32">
        <v>43625.4</v>
      </c>
    </row>
    <row r="34" spans="1:6" hidden="1" outlineLevel="2">
      <c r="A34" s="20" t="s">
        <v>18</v>
      </c>
      <c r="B34" s="20" t="s">
        <v>19</v>
      </c>
      <c r="C34" s="27">
        <v>3651.55</v>
      </c>
      <c r="D34" s="21" t="s">
        <v>5</v>
      </c>
      <c r="E34" s="21"/>
    </row>
    <row r="35" spans="1:6" outlineLevel="1" collapsed="1">
      <c r="A35" s="31" t="s">
        <v>18</v>
      </c>
      <c r="B35" s="31" t="s">
        <v>19</v>
      </c>
      <c r="C35" s="33">
        <v>4014.38</v>
      </c>
      <c r="D35" s="32" t="s">
        <v>5</v>
      </c>
      <c r="E35" s="32">
        <v>191.98400000000001</v>
      </c>
    </row>
    <row r="36" spans="1:6" outlineLevel="1" collapsed="1">
      <c r="A36" s="31" t="s">
        <v>48</v>
      </c>
      <c r="B36" s="31" t="s">
        <v>49</v>
      </c>
      <c r="C36" s="33">
        <v>25302.73</v>
      </c>
      <c r="D36" s="32" t="s">
        <v>5</v>
      </c>
      <c r="E36" s="32">
        <v>43625.4</v>
      </c>
    </row>
    <row r="37" spans="1:6" hidden="1" outlineLevel="2">
      <c r="A37" s="20" t="s">
        <v>20</v>
      </c>
      <c r="B37" s="20" t="s">
        <v>21</v>
      </c>
      <c r="C37" s="27">
        <v>22101.75</v>
      </c>
      <c r="D37" s="21" t="s">
        <v>5</v>
      </c>
      <c r="E37" s="21">
        <v>6617.2910000000002</v>
      </c>
    </row>
    <row r="38" spans="1:6" outlineLevel="1" collapsed="1">
      <c r="A38" s="31" t="s">
        <v>20</v>
      </c>
      <c r="B38" s="31" t="s">
        <v>21</v>
      </c>
      <c r="C38" s="33">
        <v>25705.38</v>
      </c>
      <c r="D38" s="32" t="s">
        <v>5</v>
      </c>
      <c r="E38" s="32">
        <v>7696.2219999999998</v>
      </c>
    </row>
    <row r="39" spans="1:6" ht="42.75" outlineLevel="1">
      <c r="A39" s="9" t="s">
        <v>50</v>
      </c>
      <c r="B39" s="20"/>
      <c r="C39" s="28">
        <f>C40+C41+C42</f>
        <v>83180.38</v>
      </c>
      <c r="D39" s="21"/>
      <c r="E39" s="21"/>
    </row>
    <row r="40" spans="1:6" outlineLevel="1">
      <c r="A40" s="31" t="s">
        <v>100</v>
      </c>
      <c r="B40" s="31" t="s">
        <v>100</v>
      </c>
      <c r="C40" s="33">
        <v>6377.14</v>
      </c>
      <c r="D40" s="32" t="s">
        <v>6</v>
      </c>
      <c r="E40" s="32">
        <v>1</v>
      </c>
    </row>
    <row r="41" spans="1:6" outlineLevel="1">
      <c r="A41" s="31" t="s">
        <v>126</v>
      </c>
      <c r="B41" s="31" t="s">
        <v>127</v>
      </c>
      <c r="C41" s="33">
        <v>887.24</v>
      </c>
      <c r="D41" s="32" t="s">
        <v>76</v>
      </c>
      <c r="E41" s="32">
        <v>1</v>
      </c>
    </row>
    <row r="42" spans="1:6" outlineLevel="1">
      <c r="A42" s="31" t="s">
        <v>131</v>
      </c>
      <c r="B42" s="31" t="s">
        <v>132</v>
      </c>
      <c r="C42" s="33">
        <v>75916</v>
      </c>
      <c r="D42" s="32" t="s">
        <v>6</v>
      </c>
      <c r="E42" s="32">
        <v>1</v>
      </c>
    </row>
    <row r="43" spans="1:6" ht="42.75">
      <c r="A43" s="9" t="s">
        <v>51</v>
      </c>
      <c r="B43" s="6">
        <f>SUM(B44:B51)</f>
        <v>0</v>
      </c>
      <c r="C43" s="26">
        <f>C44+C45+C46+C48+C50+C52+C54+C58+C60+C61+C62+C63+C64+C65+C66+C67+C68+C69+C70+C71+C72+C73+C74+C75+C76+C77+C78+C79+C80+C81+C82</f>
        <v>93530.12</v>
      </c>
      <c r="D43" s="8"/>
      <c r="E43" s="7"/>
      <c r="F43" s="13" t="s">
        <v>4</v>
      </c>
    </row>
    <row r="44" spans="1:6" outlineLevel="1" collapsed="1">
      <c r="A44" s="31" t="s">
        <v>101</v>
      </c>
      <c r="B44" s="31" t="s">
        <v>101</v>
      </c>
      <c r="C44" s="33">
        <v>4845.3</v>
      </c>
      <c r="D44" s="32" t="s">
        <v>102</v>
      </c>
      <c r="E44" s="32">
        <v>10</v>
      </c>
    </row>
    <row r="45" spans="1:6" outlineLevel="1">
      <c r="A45" s="31" t="s">
        <v>77</v>
      </c>
      <c r="B45" s="31" t="s">
        <v>78</v>
      </c>
      <c r="C45" s="33">
        <v>381.22</v>
      </c>
      <c r="D45" s="32" t="s">
        <v>76</v>
      </c>
      <c r="E45" s="32">
        <v>1</v>
      </c>
    </row>
    <row r="46" spans="1:6" outlineLevel="1" collapsed="1">
      <c r="A46" s="31" t="s">
        <v>52</v>
      </c>
      <c r="B46" s="31" t="s">
        <v>52</v>
      </c>
      <c r="C46" s="33">
        <v>4856.16</v>
      </c>
      <c r="D46" s="32" t="s">
        <v>53</v>
      </c>
      <c r="E46" s="32">
        <v>6</v>
      </c>
    </row>
    <row r="47" spans="1:6" hidden="1" outlineLevel="2">
      <c r="A47" s="20" t="s">
        <v>22</v>
      </c>
      <c r="B47" s="20" t="s">
        <v>22</v>
      </c>
      <c r="C47" s="27">
        <v>5499.85</v>
      </c>
      <c r="D47" s="21" t="s">
        <v>30</v>
      </c>
      <c r="E47" s="21">
        <v>14.5</v>
      </c>
    </row>
    <row r="48" spans="1:6" outlineLevel="1" collapsed="1">
      <c r="A48" s="31" t="s">
        <v>103</v>
      </c>
      <c r="B48" s="31" t="s">
        <v>104</v>
      </c>
      <c r="C48" s="33">
        <v>661.62</v>
      </c>
      <c r="D48" s="32" t="s">
        <v>6</v>
      </c>
      <c r="E48" s="32">
        <v>3</v>
      </c>
    </row>
    <row r="49" spans="1:5" hidden="1" outlineLevel="2">
      <c r="A49" s="20" t="s">
        <v>23</v>
      </c>
      <c r="B49" s="20" t="s">
        <v>23</v>
      </c>
      <c r="C49" s="27">
        <v>6990.2</v>
      </c>
      <c r="D49" s="21" t="s">
        <v>30</v>
      </c>
      <c r="E49" s="21">
        <v>10</v>
      </c>
    </row>
    <row r="50" spans="1:5" outlineLevel="1" collapsed="1">
      <c r="A50" s="31" t="s">
        <v>105</v>
      </c>
      <c r="B50" s="31" t="s">
        <v>105</v>
      </c>
      <c r="C50" s="33">
        <v>1339.33</v>
      </c>
      <c r="D50" s="32" t="s">
        <v>6</v>
      </c>
      <c r="E50" s="32">
        <v>1</v>
      </c>
    </row>
    <row r="51" spans="1:5" hidden="1" outlineLevel="2">
      <c r="A51" s="20" t="s">
        <v>24</v>
      </c>
      <c r="B51" s="20" t="s">
        <v>24</v>
      </c>
      <c r="C51" s="27">
        <v>2795.69</v>
      </c>
      <c r="D51" s="21" t="s">
        <v>30</v>
      </c>
      <c r="E51" s="21">
        <v>1</v>
      </c>
    </row>
    <row r="52" spans="1:5" outlineLevel="1" collapsed="1">
      <c r="A52" s="31" t="s">
        <v>106</v>
      </c>
      <c r="B52" s="31" t="s">
        <v>106</v>
      </c>
      <c r="C52" s="33">
        <v>299.72000000000003</v>
      </c>
      <c r="D52" s="32" t="s">
        <v>107</v>
      </c>
      <c r="E52" s="32">
        <v>2</v>
      </c>
    </row>
    <row r="53" spans="1:5" hidden="1" outlineLevel="2">
      <c r="A53" s="20" t="s">
        <v>26</v>
      </c>
      <c r="B53" s="20" t="s">
        <v>26</v>
      </c>
      <c r="C53" s="27">
        <v>30702.400000000001</v>
      </c>
      <c r="D53" s="21" t="s">
        <v>30</v>
      </c>
      <c r="E53" s="21">
        <v>16</v>
      </c>
    </row>
    <row r="54" spans="1:5" outlineLevel="1" collapsed="1">
      <c r="A54" s="31" t="s">
        <v>71</v>
      </c>
      <c r="B54" s="31" t="s">
        <v>71</v>
      </c>
      <c r="C54" s="33">
        <v>289.19</v>
      </c>
      <c r="D54" s="32" t="s">
        <v>6</v>
      </c>
      <c r="E54" s="32">
        <v>1</v>
      </c>
    </row>
    <row r="55" spans="1:5" hidden="1" outlineLevel="2">
      <c r="A55" s="20" t="s">
        <v>27</v>
      </c>
      <c r="B55" s="20" t="s">
        <v>27</v>
      </c>
      <c r="C55" s="27">
        <v>1018.9</v>
      </c>
      <c r="D55" s="21" t="s">
        <v>30</v>
      </c>
      <c r="E55" s="21">
        <v>1.5</v>
      </c>
    </row>
    <row r="56" spans="1:5" hidden="1" outlineLevel="1" collapsed="1">
      <c r="A56" s="20" t="s">
        <v>25</v>
      </c>
      <c r="B56" s="20"/>
      <c r="C56" s="27">
        <f>SUBTOTAL(9,C55:C55)</f>
        <v>1018.9</v>
      </c>
      <c r="D56" s="21" t="s">
        <v>30</v>
      </c>
      <c r="E56" s="21">
        <f>SUBTOTAL(9,E55:E55)</f>
        <v>1.5</v>
      </c>
    </row>
    <row r="57" spans="1:5" hidden="1" outlineLevel="2">
      <c r="A57" s="20" t="s">
        <v>28</v>
      </c>
      <c r="B57" s="20" t="s">
        <v>28</v>
      </c>
      <c r="C57" s="27">
        <v>3090</v>
      </c>
      <c r="D57" s="21" t="s">
        <v>30</v>
      </c>
      <c r="E57" s="21">
        <v>3</v>
      </c>
    </row>
    <row r="58" spans="1:5" outlineLevel="1" collapsed="1">
      <c r="A58" s="31" t="s">
        <v>88</v>
      </c>
      <c r="B58" s="31" t="s">
        <v>88</v>
      </c>
      <c r="C58" s="33">
        <v>6032.22</v>
      </c>
      <c r="D58" s="32" t="s">
        <v>6</v>
      </c>
      <c r="E58" s="32">
        <v>3</v>
      </c>
    </row>
    <row r="59" spans="1:5" hidden="1" outlineLevel="2">
      <c r="A59" s="20" t="s">
        <v>29</v>
      </c>
      <c r="B59" s="20" t="s">
        <v>29</v>
      </c>
      <c r="C59" s="27">
        <v>5111.32</v>
      </c>
      <c r="D59" s="21" t="s">
        <v>7</v>
      </c>
      <c r="E59" s="21">
        <v>4</v>
      </c>
    </row>
    <row r="60" spans="1:5" outlineLevel="2">
      <c r="A60" s="31" t="s">
        <v>23</v>
      </c>
      <c r="B60" s="31" t="s">
        <v>23</v>
      </c>
      <c r="C60" s="33">
        <v>2097.06</v>
      </c>
      <c r="D60" s="32" t="s">
        <v>7</v>
      </c>
      <c r="E60" s="32">
        <v>3</v>
      </c>
    </row>
    <row r="61" spans="1:5" outlineLevel="2">
      <c r="A61" s="31" t="s">
        <v>108</v>
      </c>
      <c r="B61" s="31" t="s">
        <v>108</v>
      </c>
      <c r="C61" s="33">
        <v>4531.9399999999996</v>
      </c>
      <c r="D61" s="32" t="s">
        <v>6</v>
      </c>
      <c r="E61" s="32">
        <v>2</v>
      </c>
    </row>
    <row r="62" spans="1:5" outlineLevel="2">
      <c r="A62" s="31" t="s">
        <v>109</v>
      </c>
      <c r="B62" s="31" t="s">
        <v>109</v>
      </c>
      <c r="C62" s="33">
        <v>1174.3800000000001</v>
      </c>
      <c r="D62" s="32" t="s">
        <v>7</v>
      </c>
      <c r="E62" s="32">
        <v>1</v>
      </c>
    </row>
    <row r="63" spans="1:5" outlineLevel="2">
      <c r="A63" s="31" t="s">
        <v>29</v>
      </c>
      <c r="B63" s="31" t="s">
        <v>29</v>
      </c>
      <c r="C63" s="33">
        <v>12778.3</v>
      </c>
      <c r="D63" s="32" t="s">
        <v>83</v>
      </c>
      <c r="E63" s="32">
        <v>10</v>
      </c>
    </row>
    <row r="64" spans="1:5" outlineLevel="2">
      <c r="A64" s="31" t="s">
        <v>110</v>
      </c>
      <c r="B64" s="31" t="s">
        <v>110</v>
      </c>
      <c r="C64" s="33">
        <v>3833.49</v>
      </c>
      <c r="D64" s="32" t="s">
        <v>83</v>
      </c>
      <c r="E64" s="32">
        <v>3</v>
      </c>
    </row>
    <row r="65" spans="1:5" outlineLevel="2">
      <c r="A65" s="31" t="s">
        <v>111</v>
      </c>
      <c r="B65" s="31" t="s">
        <v>112</v>
      </c>
      <c r="C65" s="33">
        <v>6113.84</v>
      </c>
      <c r="D65" s="32" t="s">
        <v>7</v>
      </c>
      <c r="E65" s="32">
        <v>8</v>
      </c>
    </row>
    <row r="66" spans="1:5" outlineLevel="2">
      <c r="A66" s="31" t="s">
        <v>89</v>
      </c>
      <c r="B66" s="31" t="s">
        <v>89</v>
      </c>
      <c r="C66" s="33">
        <v>898</v>
      </c>
      <c r="D66" s="32" t="s">
        <v>6</v>
      </c>
      <c r="E66" s="32">
        <v>5</v>
      </c>
    </row>
    <row r="67" spans="1:5" outlineLevel="2">
      <c r="A67" s="31" t="s">
        <v>113</v>
      </c>
      <c r="B67" s="31" t="s">
        <v>113</v>
      </c>
      <c r="C67" s="33">
        <v>3352.52</v>
      </c>
      <c r="D67" s="32" t="s">
        <v>6</v>
      </c>
      <c r="E67" s="32">
        <v>4</v>
      </c>
    </row>
    <row r="68" spans="1:5" outlineLevel="2">
      <c r="A68" s="31" t="s">
        <v>114</v>
      </c>
      <c r="B68" s="31" t="s">
        <v>114</v>
      </c>
      <c r="C68" s="33">
        <v>939.41</v>
      </c>
      <c r="D68" s="32" t="s">
        <v>6</v>
      </c>
      <c r="E68" s="32">
        <v>1</v>
      </c>
    </row>
    <row r="69" spans="1:5" outlineLevel="2">
      <c r="A69" s="31" t="s">
        <v>115</v>
      </c>
      <c r="B69" s="31" t="s">
        <v>115</v>
      </c>
      <c r="C69" s="33">
        <v>328.56</v>
      </c>
      <c r="D69" s="32" t="s">
        <v>6</v>
      </c>
      <c r="E69" s="32">
        <v>1</v>
      </c>
    </row>
    <row r="70" spans="1:5" outlineLevel="2">
      <c r="A70" s="31" t="s">
        <v>116</v>
      </c>
      <c r="B70" s="31" t="s">
        <v>116</v>
      </c>
      <c r="C70" s="33">
        <v>622.71</v>
      </c>
      <c r="D70" s="32" t="s">
        <v>6</v>
      </c>
      <c r="E70" s="32">
        <v>1</v>
      </c>
    </row>
    <row r="71" spans="1:5" outlineLevel="2">
      <c r="A71" s="31" t="s">
        <v>117</v>
      </c>
      <c r="B71" s="31" t="s">
        <v>117</v>
      </c>
      <c r="C71" s="33">
        <v>1912.46</v>
      </c>
      <c r="D71" s="32" t="s">
        <v>6</v>
      </c>
      <c r="E71" s="32">
        <v>22</v>
      </c>
    </row>
    <row r="72" spans="1:5" outlineLevel="2">
      <c r="A72" s="31" t="s">
        <v>118</v>
      </c>
      <c r="B72" s="31" t="s">
        <v>118</v>
      </c>
      <c r="C72" s="33">
        <v>536.52</v>
      </c>
      <c r="D72" s="32" t="s">
        <v>6</v>
      </c>
      <c r="E72" s="32">
        <v>3</v>
      </c>
    </row>
    <row r="73" spans="1:5" outlineLevel="2">
      <c r="A73" s="31" t="s">
        <v>119</v>
      </c>
      <c r="B73" s="31" t="s">
        <v>119</v>
      </c>
      <c r="C73" s="33">
        <v>113.56</v>
      </c>
      <c r="D73" s="32" t="s">
        <v>83</v>
      </c>
      <c r="E73" s="32">
        <v>0.75</v>
      </c>
    </row>
    <row r="74" spans="1:5" outlineLevel="2">
      <c r="A74" s="31" t="s">
        <v>84</v>
      </c>
      <c r="B74" s="31" t="s">
        <v>84</v>
      </c>
      <c r="C74" s="33">
        <v>1080.56</v>
      </c>
      <c r="D74" s="32" t="s">
        <v>85</v>
      </c>
      <c r="E74" s="32">
        <v>4</v>
      </c>
    </row>
    <row r="75" spans="1:5" outlineLevel="2">
      <c r="A75" s="31" t="s">
        <v>120</v>
      </c>
      <c r="B75" s="31" t="s">
        <v>120</v>
      </c>
      <c r="C75" s="33">
        <v>309.76</v>
      </c>
      <c r="D75" s="32" t="s">
        <v>6</v>
      </c>
      <c r="E75" s="32">
        <v>2</v>
      </c>
    </row>
    <row r="76" spans="1:5" outlineLevel="2">
      <c r="A76" s="31" t="s">
        <v>121</v>
      </c>
      <c r="B76" s="31" t="s">
        <v>121</v>
      </c>
      <c r="C76" s="33">
        <v>20140.41</v>
      </c>
      <c r="D76" s="32" t="s">
        <v>7</v>
      </c>
      <c r="E76" s="32">
        <v>101</v>
      </c>
    </row>
    <row r="77" spans="1:5" outlineLevel="2">
      <c r="A77" s="31" t="s">
        <v>122</v>
      </c>
      <c r="B77" s="31" t="s">
        <v>122</v>
      </c>
      <c r="C77" s="33">
        <v>5964.54</v>
      </c>
      <c r="D77" s="32" t="s">
        <v>6</v>
      </c>
      <c r="E77" s="32">
        <v>1</v>
      </c>
    </row>
    <row r="78" spans="1:5" outlineLevel="2">
      <c r="A78" s="31" t="s">
        <v>123</v>
      </c>
      <c r="B78" s="31" t="s">
        <v>123</v>
      </c>
      <c r="C78" s="33">
        <v>112.92</v>
      </c>
      <c r="D78" s="32" t="s">
        <v>6</v>
      </c>
      <c r="E78" s="32">
        <v>1</v>
      </c>
    </row>
    <row r="79" spans="1:5" outlineLevel="2">
      <c r="A79" s="31" t="s">
        <v>86</v>
      </c>
      <c r="B79" s="31" t="s">
        <v>86</v>
      </c>
      <c r="C79" s="33">
        <v>3107.65</v>
      </c>
      <c r="D79" s="32" t="s">
        <v>53</v>
      </c>
      <c r="E79" s="32">
        <v>5</v>
      </c>
    </row>
    <row r="80" spans="1:5" outlineLevel="2">
      <c r="A80" s="31" t="s">
        <v>124</v>
      </c>
      <c r="B80" s="31" t="s">
        <v>124</v>
      </c>
      <c r="C80" s="33">
        <v>2947.1</v>
      </c>
      <c r="D80" s="32" t="s">
        <v>7</v>
      </c>
      <c r="E80" s="32">
        <v>3.6</v>
      </c>
    </row>
    <row r="81" spans="1:5" outlineLevel="2">
      <c r="A81" s="31" t="s">
        <v>90</v>
      </c>
      <c r="B81" s="31" t="s">
        <v>90</v>
      </c>
      <c r="C81" s="33">
        <v>126.85</v>
      </c>
      <c r="D81" s="32" t="s">
        <v>6</v>
      </c>
      <c r="E81" s="32">
        <v>1</v>
      </c>
    </row>
    <row r="82" spans="1:5" outlineLevel="2">
      <c r="A82" s="31" t="s">
        <v>125</v>
      </c>
      <c r="B82" s="31" t="s">
        <v>125</v>
      </c>
      <c r="C82" s="33">
        <v>1802.82</v>
      </c>
      <c r="D82" s="32" t="s">
        <v>6</v>
      </c>
      <c r="E82" s="32">
        <v>2</v>
      </c>
    </row>
    <row r="83" spans="1:5" ht="28.5">
      <c r="A83" s="9" t="s">
        <v>54</v>
      </c>
      <c r="B83" s="6" t="e">
        <f>#REF!+#REF!</f>
        <v>#REF!</v>
      </c>
      <c r="C83" s="26">
        <v>0</v>
      </c>
      <c r="D83" s="8"/>
      <c r="E83" s="7"/>
    </row>
    <row r="84" spans="1:5" ht="28.5">
      <c r="A84" s="9" t="s">
        <v>55</v>
      </c>
      <c r="B84" s="6" t="e">
        <f>SUM(#REF!)</f>
        <v>#REF!</v>
      </c>
      <c r="C84" s="26">
        <v>0</v>
      </c>
      <c r="D84" s="8"/>
      <c r="E84" s="7"/>
    </row>
    <row r="85" spans="1:5" ht="28.5">
      <c r="A85" s="9" t="s">
        <v>56</v>
      </c>
      <c r="B85" s="6" t="e">
        <f>#REF!</f>
        <v>#REF!</v>
      </c>
      <c r="C85" s="26">
        <v>0</v>
      </c>
      <c r="D85" s="8"/>
      <c r="E85" s="7"/>
    </row>
    <row r="86" spans="1:5" ht="28.5">
      <c r="A86" s="9" t="s">
        <v>57</v>
      </c>
      <c r="B86" s="6" t="e">
        <f>#REF!+#REF!</f>
        <v>#REF!</v>
      </c>
      <c r="C86" s="26">
        <v>0</v>
      </c>
      <c r="D86" s="8"/>
      <c r="E86" s="7"/>
    </row>
    <row r="87" spans="1:5" ht="28.5">
      <c r="A87" s="9" t="s">
        <v>58</v>
      </c>
      <c r="B87" s="6" t="e">
        <f>#REF!</f>
        <v>#REF!</v>
      </c>
      <c r="C87" s="26">
        <v>0</v>
      </c>
      <c r="D87" s="8"/>
      <c r="E87" s="7"/>
    </row>
    <row r="88" spans="1:5" ht="28.5">
      <c r="A88" s="9" t="s">
        <v>59</v>
      </c>
      <c r="B88" s="6" t="e">
        <f>B89+#REF!</f>
        <v>#VALUE!</v>
      </c>
      <c r="C88" s="26">
        <f>C89+C90</f>
        <v>44192.53</v>
      </c>
      <c r="D88" s="8"/>
      <c r="E88" s="7"/>
    </row>
    <row r="89" spans="1:5">
      <c r="A89" s="31" t="s">
        <v>128</v>
      </c>
      <c r="B89" s="31" t="s">
        <v>128</v>
      </c>
      <c r="C89" s="33">
        <v>23557.72</v>
      </c>
      <c r="D89" s="32" t="s">
        <v>5</v>
      </c>
      <c r="E89" s="32">
        <v>43625.4</v>
      </c>
    </row>
    <row r="90" spans="1:5">
      <c r="A90" s="31" t="s">
        <v>79</v>
      </c>
      <c r="B90" s="31" t="s">
        <v>79</v>
      </c>
      <c r="C90" s="33">
        <v>20634.810000000001</v>
      </c>
      <c r="D90" s="32" t="s">
        <v>5</v>
      </c>
      <c r="E90" s="32">
        <v>43625.4</v>
      </c>
    </row>
    <row r="91" spans="1:5" ht="42.75">
      <c r="A91" s="9" t="s">
        <v>60</v>
      </c>
      <c r="B91" s="6" t="e">
        <f>#REF!</f>
        <v>#REF!</v>
      </c>
      <c r="C91" s="26">
        <f>C92</f>
        <v>2933.28</v>
      </c>
      <c r="D91" s="8"/>
      <c r="E91" s="7"/>
    </row>
    <row r="92" spans="1:5">
      <c r="A92" s="31" t="s">
        <v>129</v>
      </c>
      <c r="B92" s="31" t="s">
        <v>129</v>
      </c>
      <c r="C92" s="33">
        <v>2933.28</v>
      </c>
      <c r="D92" s="32" t="s">
        <v>5</v>
      </c>
      <c r="E92" s="32">
        <v>2037</v>
      </c>
    </row>
    <row r="93" spans="1:5" ht="57">
      <c r="A93" s="9" t="s">
        <v>61</v>
      </c>
      <c r="B93" s="6">
        <f>SUM(B94:B94)</f>
        <v>0</v>
      </c>
      <c r="C93" s="26">
        <f>C94+C95+C96+C97</f>
        <v>248414.95000000004</v>
      </c>
      <c r="D93" s="8"/>
      <c r="E93" s="7"/>
    </row>
    <row r="94" spans="1:5">
      <c r="A94" s="31" t="s">
        <v>81</v>
      </c>
      <c r="B94" s="31" t="s">
        <v>82</v>
      </c>
      <c r="C94" s="33">
        <v>123023.64</v>
      </c>
      <c r="D94" s="32" t="s">
        <v>5</v>
      </c>
      <c r="E94" s="32">
        <v>43625.4</v>
      </c>
    </row>
    <row r="95" spans="1:5">
      <c r="A95" s="31" t="s">
        <v>80</v>
      </c>
      <c r="B95" s="31" t="s">
        <v>65</v>
      </c>
      <c r="C95" s="33">
        <v>123023.63</v>
      </c>
      <c r="D95" s="32" t="s">
        <v>5</v>
      </c>
      <c r="E95" s="32">
        <v>43625.4</v>
      </c>
    </row>
    <row r="96" spans="1:5">
      <c r="A96" s="31" t="s">
        <v>62</v>
      </c>
      <c r="B96" s="31" t="s">
        <v>63</v>
      </c>
      <c r="C96" s="33">
        <v>1483.26</v>
      </c>
      <c r="D96" s="32" t="s">
        <v>5</v>
      </c>
      <c r="E96" s="32">
        <v>87250.8</v>
      </c>
    </row>
    <row r="97" spans="1:5">
      <c r="A97" s="31" t="s">
        <v>130</v>
      </c>
      <c r="B97" s="31" t="s">
        <v>130</v>
      </c>
      <c r="C97" s="33">
        <v>884.42</v>
      </c>
      <c r="D97" s="32" t="s">
        <v>87</v>
      </c>
      <c r="E97" s="32">
        <v>2</v>
      </c>
    </row>
    <row r="98" spans="1:5">
      <c r="A98" s="9" t="s">
        <v>64</v>
      </c>
      <c r="B98" s="6">
        <f>B99</f>
        <v>5644.0677966101694</v>
      </c>
      <c r="C98" s="26">
        <f>C99</f>
        <v>6660</v>
      </c>
      <c r="D98" s="8"/>
      <c r="E98" s="7"/>
    </row>
    <row r="99" spans="1:5" ht="30">
      <c r="A99" s="14" t="s">
        <v>9</v>
      </c>
      <c r="B99" s="10">
        <f>C99/1.18</f>
        <v>5644.0677966101694</v>
      </c>
      <c r="C99" s="29">
        <f>E99*5*12</f>
        <v>6660</v>
      </c>
      <c r="D99" s="15" t="s">
        <v>8</v>
      </c>
      <c r="E99" s="11">
        <v>111</v>
      </c>
    </row>
    <row r="100" spans="1:5">
      <c r="A100" s="5" t="s">
        <v>31</v>
      </c>
      <c r="B100" s="16" t="e">
        <f>B20+B23+B26+B38+B43+B83+B84+B85+B86+B87+B88+B91+B93+B98</f>
        <v>#REF!</v>
      </c>
      <c r="C100" s="26">
        <f>C20+C23+C26+C30+C39+C43+C83+C84+C85+C86+C87+C88+C91+C93+C98</f>
        <v>1114066.24</v>
      </c>
      <c r="D100" s="17"/>
      <c r="E100" s="7"/>
    </row>
    <row r="101" spans="1:5">
      <c r="A101" s="5" t="s">
        <v>32</v>
      </c>
      <c r="B101" s="18"/>
      <c r="C101" s="26">
        <f>C100*1.18</f>
        <v>1314598.1631999998</v>
      </c>
      <c r="D101" s="8"/>
      <c r="E101" s="7"/>
    </row>
    <row r="102" spans="1:5">
      <c r="A102" s="5" t="s">
        <v>68</v>
      </c>
      <c r="B102" s="18"/>
      <c r="C102" s="26">
        <f>C4+C5+C8-C101</f>
        <v>1894066.5167999999</v>
      </c>
      <c r="D102" s="8"/>
      <c r="E102" s="7"/>
    </row>
    <row r="103" spans="1:5" ht="28.5">
      <c r="A103" s="9" t="s">
        <v>69</v>
      </c>
      <c r="B103" s="18"/>
      <c r="C103" s="26">
        <f>C102+C7</f>
        <v>1696630.8668</v>
      </c>
      <c r="D103" s="48"/>
      <c r="E103" s="45"/>
    </row>
  </sheetData>
  <mergeCells count="3">
    <mergeCell ref="A1:E1"/>
    <mergeCell ref="A19:E19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2018-03-22T03:29:54Z</cp:lastPrinted>
  <dcterms:created xsi:type="dcterms:W3CDTF">2016-03-18T02:51:51Z</dcterms:created>
  <dcterms:modified xsi:type="dcterms:W3CDTF">2018-03-22T03:30:59Z</dcterms:modified>
</cp:coreProperties>
</file>