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Лист1!$A$1:$E$77</definedName>
  </definedNames>
  <calcPr calcId="124519" calcMode="manual"/>
</workbook>
</file>

<file path=xl/calcChain.xml><?xml version="1.0" encoding="utf-8"?>
<calcChain xmlns="http://schemas.openxmlformats.org/spreadsheetml/2006/main">
  <c r="C70" i="1"/>
  <c r="C68"/>
  <c r="C65"/>
  <c r="C41"/>
  <c r="C31"/>
  <c r="C24"/>
  <c r="C20"/>
  <c r="C17"/>
  <c r="C14"/>
  <c r="C82" s="1"/>
  <c r="C83" s="1"/>
  <c r="C9"/>
  <c r="C10"/>
  <c r="C8"/>
  <c r="C75" l="1"/>
  <c r="B59" l="1"/>
  <c r="C12" l="1"/>
  <c r="C74" l="1"/>
  <c r="C76" s="1"/>
  <c r="B70" l="1"/>
  <c r="B62"/>
  <c r="C77" l="1"/>
  <c r="C61"/>
  <c r="B75"/>
  <c r="B74" s="1"/>
  <c r="B68"/>
  <c r="B65"/>
  <c r="B63"/>
  <c r="B60"/>
  <c r="C60" s="1"/>
  <c r="B20"/>
  <c r="B17"/>
  <c r="B14"/>
  <c r="C78" l="1"/>
  <c r="C79" s="1"/>
  <c r="B76"/>
</calcChain>
</file>

<file path=xl/sharedStrings.xml><?xml version="1.0" encoding="utf-8"?>
<sst xmlns="http://schemas.openxmlformats.org/spreadsheetml/2006/main" count="184" uniqueCount="105">
  <si>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</si>
  <si>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</si>
  <si>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</si>
  <si>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</si>
  <si>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</si>
  <si>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</si>
  <si>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</si>
  <si>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</si>
  <si>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</si>
  <si>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</si>
  <si>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</si>
  <si>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</si>
  <si>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</si>
  <si>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</si>
  <si>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</si>
  <si>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</si>
  <si>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</si>
  <si>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</si>
  <si>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</si>
  <si>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</si>
  <si>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</si>
  <si>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</si>
  <si>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</si>
  <si>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</si>
  <si>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</si>
  <si>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</si>
  <si>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</si>
  <si>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</si>
  <si>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</si>
  <si>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</si>
  <si>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</si>
  <si>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</si>
  <si>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</si>
  <si>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</si>
  <si>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</si>
  <si>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</si>
  <si>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</si>
  <si>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</si>
  <si>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</si>
  <si>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</si>
  <si>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Красноярская, д. 24</t>
  </si>
  <si>
    <t>Иванов Роман Алексеевич (Красноярская 24, 20кв.м)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</si>
  <si>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</si>
  <si>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</si>
  <si>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</si>
  <si>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</si>
  <si>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</si>
  <si>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</si>
  <si>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</si>
  <si>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</si>
  <si>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</si>
  <si>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</si>
  <si>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дом</t>
  </si>
  <si>
    <t>Закрытие и открытие стояков</t>
  </si>
  <si>
    <t>1 стояк</t>
  </si>
  <si>
    <t>Орг-ция мест накоп. ртутьсодержащих ламп1-4 кв. 2017 г. к=0,</t>
  </si>
  <si>
    <t>Орг-ция мест накоп. ртутьсодержащих ламп1-4 кв. 20</t>
  </si>
  <si>
    <t>Перезапуск (удаление воздуха) стояков отопления</t>
  </si>
  <si>
    <t>1 раз</t>
  </si>
  <si>
    <t>Подключение системы отопления</t>
  </si>
  <si>
    <t>шт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</si>
  <si>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</si>
  <si>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</si>
  <si>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Ремонт задвижек для всех диам. без снятия</t>
  </si>
  <si>
    <t>Ремонт металлической двери</t>
  </si>
  <si>
    <t>Ремонт радиатора</t>
  </si>
  <si>
    <t>Смена вентиля, д. 20 мм без фасонных частей</t>
  </si>
  <si>
    <t>Смена стекол</t>
  </si>
  <si>
    <t>Смена труб канализации д. 100</t>
  </si>
  <si>
    <t>м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</si>
  <si>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</si>
  <si>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</si>
  <si>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</si>
  <si>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</si>
  <si>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</si>
  <si>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</si>
  <si>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</si>
  <si>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</si>
  <si>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</si>
  <si>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</si>
  <si>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</si>
  <si>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</si>
  <si>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Утепление продухов изовером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</si>
  <si>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</si>
  <si>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</si>
  <si>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</si>
  <si>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</si>
  <si>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</si>
  <si>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</si>
  <si>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</si>
  <si>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дезинсекция деревьев</t>
  </si>
  <si>
    <t>замена вентиля</t>
  </si>
  <si>
    <t>замена вентиля на радиаторе</t>
  </si>
  <si>
    <t>замена навесов на дверном полотне</t>
  </si>
  <si>
    <t>замена эл. лампочки накаливания</t>
  </si>
  <si>
    <t>навеска замка</t>
  </si>
  <si>
    <t>осмотр подвала</t>
  </si>
  <si>
    <t>раз</t>
  </si>
  <si>
    <t>покраска теплового узла</t>
  </si>
  <si>
    <t>прочистка канализационной сети дворовой</t>
  </si>
  <si>
    <t>регулировка теплоносителя</t>
  </si>
  <si>
    <t>ремонт водоподогревателя</t>
  </si>
  <si>
    <t>ремонт доводчика</t>
  </si>
  <si>
    <t>сброс воздуха с системы отопления</t>
  </si>
  <si>
    <t>утепление стен изовером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</si>
</sst>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6">
    <xf numFmtId="0" fontId="0" fillId="0" borderId="0" xfId="0"/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/>
    <xf numFmtId="2" fontId="4" fillId="3" borderId="2" xfId="1" applyNumberFormat="1" applyFont="1" applyFill="1" applyBorder="1" applyAlignment="1">
      <alignment vertical="center" wrapText="1"/>
    </xf>
    <xf numFmtId="2" fontId="11" fillId="3" borderId="2" xfId="1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/>
    <xf numFmtId="2" fontId="2" fillId="3" borderId="2" xfId="0" applyNumberFormat="1" applyFont="1" applyFill="1" applyBorder="1" applyAlignment="1">
      <alignment vertical="center" wrapText="1"/>
    </xf>
    <xf numFmtId="2" fontId="8" fillId="3" borderId="2" xfId="0" applyNumberFormat="1" applyFont="1" applyFill="1" applyBorder="1" applyAlignment="1">
      <alignment vertical="center" wrapText="1"/>
    </xf>
    <xf numFmtId="2" fontId="6" fillId="3" borderId="2" xfId="3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0" fontId="10" fillId="3" borderId="2" xfId="2" applyFont="1" applyFill="1" applyBorder="1" applyAlignment="1" applyProtection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12" fillId="0" borderId="2" xfId="0" applyNumberFormat="1" applyFont="1" applyBorder="1" applyAlignment="1">
      <alignment vertical="top" wrapText="1"/>
    </xf>
    <xf numFmtId="4" fontId="12" fillId="3" borderId="2" xfId="0" applyNumberFormat="1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2" xfId="0" applyFill="1" applyBorder="1" applyAlignment="1"/>
    <xf numFmtId="164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/>
    <xf numFmtId="164" fontId="6" fillId="3" borderId="2" xfId="3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17%20&#1075;&#1086;&#1076;/&#1086;&#1090;&#1095;&#1077;&#1090;&#1099;%202017%20&#1075;/&#1046;&#1069;&#1059;%206/&#1082;&#1088;&#1072;&#1089;&#1085;&#1086;&#1103;&#1088;&#1089;&#1082;&#1072;&#1103;,%20&#1076;.%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2">
          <cell r="C72">
            <v>455852.01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>
      <selection sqref="A1:E79"/>
    </sheetView>
  </sheetViews>
  <sheetFormatPr defaultRowHeight="15" outlineLevelRow="2"/>
  <cols>
    <col min="1" max="1" width="59.5703125" style="3" customWidth="1"/>
    <col min="2" max="2" width="15.5703125" style="1" hidden="1" customWidth="1"/>
    <col min="3" max="3" width="15.5703125" style="2" customWidth="1"/>
    <col min="4" max="4" width="9.28515625" style="3" customWidth="1"/>
    <col min="5" max="5" width="14.42578125" style="4" customWidth="1"/>
    <col min="6" max="6" width="8.42578125" style="5" customWidth="1"/>
    <col min="7" max="16384" width="9.140625" style="5"/>
  </cols>
  <sheetData>
    <row r="1" spans="1:5" ht="37.5" customHeight="1">
      <c r="A1" s="14" t="s">
        <v>8</v>
      </c>
      <c r="B1" s="14"/>
      <c r="C1" s="14"/>
      <c r="D1" s="14"/>
      <c r="E1" s="14"/>
    </row>
    <row r="2" spans="1:5" ht="17.25" customHeight="1">
      <c r="A2" s="15" t="s">
        <v>40</v>
      </c>
      <c r="B2" s="16" t="s">
        <v>6</v>
      </c>
      <c r="C2" s="17" t="s">
        <v>9</v>
      </c>
      <c r="D2" s="17"/>
      <c r="E2" s="17"/>
    </row>
    <row r="3" spans="1:5" ht="57">
      <c r="A3" s="18" t="s">
        <v>4</v>
      </c>
      <c r="B3" s="19" t="s">
        <v>1</v>
      </c>
      <c r="C3" s="7" t="s">
        <v>36</v>
      </c>
      <c r="D3" s="20" t="s">
        <v>2</v>
      </c>
      <c r="E3" s="21" t="s">
        <v>3</v>
      </c>
    </row>
    <row r="4" spans="1:5">
      <c r="A4" s="18" t="s">
        <v>10</v>
      </c>
      <c r="B4" s="19"/>
      <c r="C4" s="7">
        <v>652200.48</v>
      </c>
      <c r="D4" s="22" t="s">
        <v>35</v>
      </c>
      <c r="E4" s="21"/>
    </row>
    <row r="5" spans="1:5">
      <c r="A5" s="23" t="s">
        <v>39</v>
      </c>
      <c r="B5" s="23"/>
      <c r="C5" s="23"/>
      <c r="D5" s="23"/>
      <c r="E5" s="23"/>
    </row>
    <row r="6" spans="1:5" ht="28.5">
      <c r="A6" s="18" t="s">
        <v>11</v>
      </c>
      <c r="B6" s="19"/>
      <c r="C6" s="7">
        <v>884158.09</v>
      </c>
      <c r="D6" s="22" t="s">
        <v>35</v>
      </c>
      <c r="E6" s="21"/>
    </row>
    <row r="7" spans="1:5">
      <c r="A7" s="18" t="s">
        <v>12</v>
      </c>
      <c r="B7" s="19"/>
      <c r="C7" s="7">
        <v>755206.57</v>
      </c>
      <c r="D7" s="22" t="s">
        <v>35</v>
      </c>
      <c r="E7" s="21"/>
    </row>
    <row r="8" spans="1:5">
      <c r="A8" s="18" t="s">
        <v>38</v>
      </c>
      <c r="B8" s="19"/>
      <c r="C8" s="7">
        <f>C7-C6</f>
        <v>-128951.52000000002</v>
      </c>
      <c r="D8" s="22" t="s">
        <v>35</v>
      </c>
      <c r="E8" s="21"/>
    </row>
    <row r="9" spans="1:5">
      <c r="A9" s="18" t="s">
        <v>13</v>
      </c>
      <c r="B9" s="19"/>
      <c r="C9" s="7">
        <f>C10+C11</f>
        <v>63543.68</v>
      </c>
      <c r="D9" s="22" t="s">
        <v>35</v>
      </c>
      <c r="E9" s="21"/>
    </row>
    <row r="10" spans="1:5">
      <c r="A10" s="18" t="s">
        <v>14</v>
      </c>
      <c r="B10" s="19"/>
      <c r="C10" s="8">
        <f>528.64*12+600*12</f>
        <v>13543.68</v>
      </c>
      <c r="D10" s="22" t="s">
        <v>35</v>
      </c>
      <c r="E10" s="21"/>
    </row>
    <row r="11" spans="1:5">
      <c r="A11" s="24" t="s">
        <v>41</v>
      </c>
      <c r="B11" s="24"/>
      <c r="C11" s="25">
        <v>50000</v>
      </c>
      <c r="D11" s="22"/>
      <c r="E11" s="21"/>
    </row>
    <row r="12" spans="1:5">
      <c r="A12" s="15" t="s">
        <v>15</v>
      </c>
      <c r="B12" s="16"/>
      <c r="C12" s="9">
        <f>C6+C9</f>
        <v>947701.77</v>
      </c>
      <c r="D12" s="22" t="s">
        <v>35</v>
      </c>
      <c r="E12" s="26"/>
    </row>
    <row r="13" spans="1:5">
      <c r="A13" s="27" t="s">
        <v>16</v>
      </c>
      <c r="B13" s="27"/>
      <c r="C13" s="27"/>
      <c r="D13" s="27"/>
      <c r="E13" s="27"/>
    </row>
    <row r="14" spans="1:5" ht="28.5">
      <c r="A14" s="15" t="s">
        <v>17</v>
      </c>
      <c r="B14" s="16" t="e">
        <f>#REF!</f>
        <v>#REF!</v>
      </c>
      <c r="C14" s="9">
        <f>SUM(C15:C16)</f>
        <v>135162.72</v>
      </c>
      <c r="D14" s="28"/>
      <c r="E14" s="26"/>
    </row>
    <row r="15" spans="1:5" customFormat="1" outlineLevel="2">
      <c r="A15" s="29" t="s">
        <v>78</v>
      </c>
      <c r="B15" s="29" t="s">
        <v>79</v>
      </c>
      <c r="C15" s="29">
        <v>65426.59</v>
      </c>
      <c r="D15" s="29" t="s">
        <v>49</v>
      </c>
      <c r="E15" s="29">
        <v>19588.8</v>
      </c>
    </row>
    <row r="16" spans="1:5" customFormat="1" outlineLevel="2">
      <c r="A16" s="29" t="s">
        <v>80</v>
      </c>
      <c r="B16" s="29" t="s">
        <v>81</v>
      </c>
      <c r="C16" s="29">
        <v>69736.13</v>
      </c>
      <c r="D16" s="29" t="s">
        <v>49</v>
      </c>
      <c r="E16" s="29">
        <v>19588.8</v>
      </c>
    </row>
    <row r="17" spans="1:5" ht="28.5">
      <c r="A17" s="15" t="s">
        <v>18</v>
      </c>
      <c r="B17" s="16" t="e">
        <f>#REF!</f>
        <v>#REF!</v>
      </c>
      <c r="C17" s="9">
        <f>SUM(C18:C19)</f>
        <v>48776.11</v>
      </c>
      <c r="D17" s="28"/>
      <c r="E17" s="26"/>
    </row>
    <row r="18" spans="1:5" customFormat="1" outlineLevel="2">
      <c r="A18" s="29" t="s">
        <v>72</v>
      </c>
      <c r="B18" s="29" t="s">
        <v>72</v>
      </c>
      <c r="C18" s="29">
        <v>24486</v>
      </c>
      <c r="D18" s="29" t="s">
        <v>49</v>
      </c>
      <c r="E18" s="29">
        <v>19588.8</v>
      </c>
    </row>
    <row r="19" spans="1:5" customFormat="1" outlineLevel="2">
      <c r="A19" s="29" t="s">
        <v>73</v>
      </c>
      <c r="B19" s="29" t="s">
        <v>73</v>
      </c>
      <c r="C19" s="29">
        <v>24290.11</v>
      </c>
      <c r="D19" s="29" t="s">
        <v>49</v>
      </c>
      <c r="E19" s="29">
        <v>19588.8</v>
      </c>
    </row>
    <row r="20" spans="1:5" ht="28.5">
      <c r="A20" s="15" t="s">
        <v>19</v>
      </c>
      <c r="B20" s="30" t="e">
        <f>#REF!+#REF!</f>
        <v>#REF!</v>
      </c>
      <c r="C20" s="9">
        <f>SUM(C21:C23)</f>
        <v>88698.58</v>
      </c>
      <c r="D20" s="31"/>
      <c r="E20" s="26"/>
    </row>
    <row r="21" spans="1:5" customFormat="1" outlineLevel="2">
      <c r="A21" s="29" t="s">
        <v>42</v>
      </c>
      <c r="B21" s="29" t="s">
        <v>42</v>
      </c>
      <c r="C21" s="29">
        <v>37940.5</v>
      </c>
      <c r="D21" s="29" t="s">
        <v>43</v>
      </c>
      <c r="E21" s="29">
        <v>845</v>
      </c>
    </row>
    <row r="22" spans="1:5" customFormat="1" outlineLevel="2">
      <c r="A22" s="29" t="s">
        <v>44</v>
      </c>
      <c r="B22" s="29" t="s">
        <v>44</v>
      </c>
      <c r="C22" s="29">
        <v>44927.58</v>
      </c>
      <c r="D22" s="29" t="s">
        <v>43</v>
      </c>
      <c r="E22" s="29">
        <v>834</v>
      </c>
    </row>
    <row r="23" spans="1:5" customFormat="1" outlineLevel="2">
      <c r="A23" s="29" t="s">
        <v>45</v>
      </c>
      <c r="B23" s="29" t="s">
        <v>45</v>
      </c>
      <c r="C23" s="29">
        <v>5830.5</v>
      </c>
      <c r="D23" s="29" t="s">
        <v>43</v>
      </c>
      <c r="E23" s="29">
        <v>845</v>
      </c>
    </row>
    <row r="24" spans="1:5" ht="42.75">
      <c r="A24" s="15" t="s">
        <v>20</v>
      </c>
      <c r="B24" s="16"/>
      <c r="C24" s="9">
        <f>SUM(C25:C30)</f>
        <v>17966.37</v>
      </c>
      <c r="D24" s="28"/>
      <c r="E24" s="26"/>
    </row>
    <row r="25" spans="1:5" customFormat="1" outlineLevel="2">
      <c r="A25" s="29" t="s">
        <v>48</v>
      </c>
      <c r="B25" s="29" t="s">
        <v>48</v>
      </c>
      <c r="C25" s="29">
        <v>1567.1</v>
      </c>
      <c r="D25" s="29" t="s">
        <v>49</v>
      </c>
      <c r="E25" s="29">
        <v>19588.8</v>
      </c>
    </row>
    <row r="26" spans="1:5" customFormat="1" outlineLevel="2">
      <c r="A26" s="29" t="s">
        <v>61</v>
      </c>
      <c r="B26" s="29" t="s">
        <v>62</v>
      </c>
      <c r="C26" s="29">
        <v>1416.84</v>
      </c>
      <c r="D26" s="29" t="s">
        <v>49</v>
      </c>
      <c r="E26" s="29">
        <v>28.827000000000002</v>
      </c>
    </row>
    <row r="27" spans="1:5" customFormat="1" outlineLevel="2">
      <c r="A27" s="29" t="s">
        <v>83</v>
      </c>
      <c r="B27" s="29" t="s">
        <v>83</v>
      </c>
      <c r="C27" s="29">
        <v>1488.75</v>
      </c>
      <c r="D27" s="29" t="s">
        <v>49</v>
      </c>
      <c r="E27" s="29">
        <v>19588.8</v>
      </c>
    </row>
    <row r="28" spans="1:5" customFormat="1" outlineLevel="2">
      <c r="A28" s="29" t="s">
        <v>84</v>
      </c>
      <c r="B28" s="29" t="s">
        <v>85</v>
      </c>
      <c r="C28" s="29">
        <v>1524.43</v>
      </c>
      <c r="D28" s="29" t="s">
        <v>49</v>
      </c>
      <c r="E28" s="29">
        <v>72.903999999999996</v>
      </c>
    </row>
    <row r="29" spans="1:5" customFormat="1" outlineLevel="2">
      <c r="A29" s="29" t="s">
        <v>86</v>
      </c>
      <c r="B29" s="29" t="s">
        <v>87</v>
      </c>
      <c r="C29" s="29">
        <v>2742.43</v>
      </c>
      <c r="D29" s="29" t="s">
        <v>49</v>
      </c>
      <c r="E29" s="29">
        <v>19588.8</v>
      </c>
    </row>
    <row r="30" spans="1:5" customFormat="1" outlineLevel="2">
      <c r="A30" s="29" t="s">
        <v>88</v>
      </c>
      <c r="B30" s="29" t="s">
        <v>89</v>
      </c>
      <c r="C30" s="29">
        <v>9226.82</v>
      </c>
      <c r="D30" s="29" t="s">
        <v>49</v>
      </c>
      <c r="E30" s="29">
        <v>2762.52</v>
      </c>
    </row>
    <row r="31" spans="1:5" ht="42.75" outlineLevel="1">
      <c r="A31" s="15" t="s">
        <v>21</v>
      </c>
      <c r="B31" s="32"/>
      <c r="C31" s="9">
        <f>SUM(C32:C40)</f>
        <v>6232.09</v>
      </c>
      <c r="D31" s="32"/>
      <c r="E31" s="32"/>
    </row>
    <row r="32" spans="1:5" customFormat="1" outlineLevel="2">
      <c r="A32" s="29" t="s">
        <v>64</v>
      </c>
      <c r="B32" s="29" t="s">
        <v>64</v>
      </c>
      <c r="C32" s="29">
        <v>813.65</v>
      </c>
      <c r="D32" s="29" t="s">
        <v>60</v>
      </c>
      <c r="E32" s="29">
        <v>1</v>
      </c>
    </row>
    <row r="33" spans="1:5" customFormat="1" outlineLevel="2">
      <c r="A33" s="29" t="s">
        <v>67</v>
      </c>
      <c r="B33" s="29" t="s">
        <v>67</v>
      </c>
      <c r="C33" s="29">
        <v>543.41999999999996</v>
      </c>
      <c r="D33" s="29" t="s">
        <v>49</v>
      </c>
      <c r="E33" s="29">
        <v>0.8</v>
      </c>
    </row>
    <row r="34" spans="1:5" customFormat="1" outlineLevel="2">
      <c r="A34" s="29" t="s">
        <v>82</v>
      </c>
      <c r="B34" s="29" t="s">
        <v>82</v>
      </c>
      <c r="C34" s="29">
        <v>449.23</v>
      </c>
      <c r="D34" s="29" t="s">
        <v>49</v>
      </c>
      <c r="E34" s="29">
        <v>1.1000000000000001</v>
      </c>
    </row>
    <row r="35" spans="1:5" customFormat="1" outlineLevel="2">
      <c r="A35" s="29" t="s">
        <v>93</v>
      </c>
      <c r="B35" s="29" t="s">
        <v>93</v>
      </c>
      <c r="C35" s="29">
        <v>1007.46</v>
      </c>
      <c r="D35" s="29" t="s">
        <v>60</v>
      </c>
      <c r="E35" s="29">
        <v>2</v>
      </c>
    </row>
    <row r="36" spans="1:5" customFormat="1" outlineLevel="2">
      <c r="A36" s="29" t="s">
        <v>94</v>
      </c>
      <c r="B36" s="29" t="s">
        <v>94</v>
      </c>
      <c r="C36" s="29">
        <v>260.79000000000002</v>
      </c>
      <c r="D36" s="29" t="s">
        <v>60</v>
      </c>
      <c r="E36" s="29">
        <v>3</v>
      </c>
    </row>
    <row r="37" spans="1:5" customFormat="1" outlineLevel="2">
      <c r="A37" s="29" t="s">
        <v>95</v>
      </c>
      <c r="B37" s="29" t="s">
        <v>95</v>
      </c>
      <c r="C37" s="29">
        <v>607.30999999999995</v>
      </c>
      <c r="D37" s="29" t="s">
        <v>60</v>
      </c>
      <c r="E37" s="29">
        <v>1</v>
      </c>
    </row>
    <row r="38" spans="1:5" customFormat="1" outlineLevel="2">
      <c r="A38" s="29" t="s">
        <v>98</v>
      </c>
      <c r="B38" s="29" t="s">
        <v>98</v>
      </c>
      <c r="C38" s="29">
        <v>1328.09</v>
      </c>
      <c r="D38" s="29" t="s">
        <v>60</v>
      </c>
      <c r="E38" s="29">
        <v>1</v>
      </c>
    </row>
    <row r="39" spans="1:5" customFormat="1" outlineLevel="2">
      <c r="A39" s="29" t="s">
        <v>102</v>
      </c>
      <c r="B39" s="29" t="s">
        <v>102</v>
      </c>
      <c r="C39" s="29">
        <v>447.87</v>
      </c>
      <c r="D39" s="29" t="s">
        <v>60</v>
      </c>
      <c r="E39" s="29">
        <v>1</v>
      </c>
    </row>
    <row r="40" spans="1:5" customFormat="1" outlineLevel="2">
      <c r="A40" s="29" t="s">
        <v>104</v>
      </c>
      <c r="B40" s="29" t="s">
        <v>104</v>
      </c>
      <c r="C40" s="29">
        <v>774.27</v>
      </c>
      <c r="D40" s="29" t="s">
        <v>49</v>
      </c>
      <c r="E40" s="29">
        <v>2.16</v>
      </c>
    </row>
    <row r="41" spans="1:5" s="6" customFormat="1" ht="52.5" customHeight="1" outlineLevel="2">
      <c r="A41" s="15" t="s">
        <v>22</v>
      </c>
      <c r="B41" s="33"/>
      <c r="C41" s="10">
        <f>SUM(C42:C57)</f>
        <v>25991.93</v>
      </c>
      <c r="D41" s="33"/>
      <c r="E41" s="33"/>
    </row>
    <row r="42" spans="1:5" customFormat="1" outlineLevel="2">
      <c r="A42" s="29" t="s">
        <v>46</v>
      </c>
      <c r="B42" s="29" t="s">
        <v>46</v>
      </c>
      <c r="C42" s="29">
        <v>484.53</v>
      </c>
      <c r="D42" s="29" t="s">
        <v>47</v>
      </c>
      <c r="E42" s="29">
        <v>1</v>
      </c>
    </row>
    <row r="43" spans="1:5" customFormat="1" outlineLevel="2">
      <c r="A43" s="29" t="s">
        <v>50</v>
      </c>
      <c r="B43" s="29" t="s">
        <v>51</v>
      </c>
      <c r="C43" s="29">
        <v>762.44</v>
      </c>
      <c r="D43" s="29" t="s">
        <v>52</v>
      </c>
      <c r="E43" s="29">
        <v>2</v>
      </c>
    </row>
    <row r="44" spans="1:5" customFormat="1" outlineLevel="2">
      <c r="A44" s="29" t="s">
        <v>53</v>
      </c>
      <c r="B44" s="29" t="s">
        <v>53</v>
      </c>
      <c r="C44" s="29">
        <v>3237.44</v>
      </c>
      <c r="D44" s="29" t="s">
        <v>54</v>
      </c>
      <c r="E44" s="29">
        <v>4</v>
      </c>
    </row>
    <row r="45" spans="1:5" customFormat="1" outlineLevel="2">
      <c r="A45" s="29" t="s">
        <v>57</v>
      </c>
      <c r="B45" s="29" t="s">
        <v>57</v>
      </c>
      <c r="C45" s="29">
        <v>149.86000000000001</v>
      </c>
      <c r="D45" s="29" t="s">
        <v>58</v>
      </c>
      <c r="E45" s="29">
        <v>1</v>
      </c>
    </row>
    <row r="46" spans="1:5" customFormat="1" outlineLevel="2">
      <c r="A46" s="29" t="s">
        <v>59</v>
      </c>
      <c r="B46" s="29" t="s">
        <v>59</v>
      </c>
      <c r="C46" s="29">
        <v>289.19</v>
      </c>
      <c r="D46" s="29" t="s">
        <v>60</v>
      </c>
      <c r="E46" s="29">
        <v>1</v>
      </c>
    </row>
    <row r="47" spans="1:5" customFormat="1" outlineLevel="2">
      <c r="A47" s="29" t="s">
        <v>63</v>
      </c>
      <c r="B47" s="29" t="s">
        <v>63</v>
      </c>
      <c r="C47" s="29">
        <v>2010.74</v>
      </c>
      <c r="D47" s="29" t="s">
        <v>60</v>
      </c>
      <c r="E47" s="29">
        <v>1</v>
      </c>
    </row>
    <row r="48" spans="1:5" customFormat="1" outlineLevel="2">
      <c r="A48" s="29" t="s">
        <v>65</v>
      </c>
      <c r="B48" s="29" t="s">
        <v>65</v>
      </c>
      <c r="C48" s="29">
        <v>2265.9699999999998</v>
      </c>
      <c r="D48" s="29" t="s">
        <v>60</v>
      </c>
      <c r="E48" s="29">
        <v>1</v>
      </c>
    </row>
    <row r="49" spans="1:5" customFormat="1" outlineLevel="2">
      <c r="A49" s="29" t="s">
        <v>66</v>
      </c>
      <c r="B49" s="29" t="s">
        <v>66</v>
      </c>
      <c r="C49" s="29">
        <v>1050.57</v>
      </c>
      <c r="D49" s="29" t="s">
        <v>60</v>
      </c>
      <c r="E49" s="29">
        <v>1</v>
      </c>
    </row>
    <row r="50" spans="1:5" customFormat="1" outlineLevel="2">
      <c r="A50" s="29" t="s">
        <v>68</v>
      </c>
      <c r="B50" s="29" t="s">
        <v>68</v>
      </c>
      <c r="C50" s="29">
        <v>6579.9</v>
      </c>
      <c r="D50" s="29" t="s">
        <v>69</v>
      </c>
      <c r="E50" s="29">
        <v>6</v>
      </c>
    </row>
    <row r="51" spans="1:5" customFormat="1" outlineLevel="2">
      <c r="A51" s="29" t="s">
        <v>91</v>
      </c>
      <c r="B51" s="29" t="s">
        <v>91</v>
      </c>
      <c r="C51" s="29">
        <v>838.13</v>
      </c>
      <c r="D51" s="29" t="s">
        <v>60</v>
      </c>
      <c r="E51" s="29">
        <v>1</v>
      </c>
    </row>
    <row r="52" spans="1:5" customFormat="1" outlineLevel="2">
      <c r="A52" s="29" t="s">
        <v>92</v>
      </c>
      <c r="B52" s="29" t="s">
        <v>92</v>
      </c>
      <c r="C52" s="29">
        <v>684.75</v>
      </c>
      <c r="D52" s="29" t="s">
        <v>60</v>
      </c>
      <c r="E52" s="29">
        <v>1</v>
      </c>
    </row>
    <row r="53" spans="1:5" customFormat="1" outlineLevel="2">
      <c r="A53" s="29" t="s">
        <v>96</v>
      </c>
      <c r="B53" s="29" t="s">
        <v>96</v>
      </c>
      <c r="C53" s="29">
        <v>810.42</v>
      </c>
      <c r="D53" s="29" t="s">
        <v>97</v>
      </c>
      <c r="E53" s="29">
        <v>3</v>
      </c>
    </row>
    <row r="54" spans="1:5" customFormat="1" outlineLevel="2">
      <c r="A54" s="29" t="s">
        <v>99</v>
      </c>
      <c r="B54" s="29" t="s">
        <v>99</v>
      </c>
      <c r="C54" s="29">
        <v>2241.6799999999998</v>
      </c>
      <c r="D54" s="29" t="s">
        <v>69</v>
      </c>
      <c r="E54" s="29">
        <v>8</v>
      </c>
    </row>
    <row r="55" spans="1:5" customFormat="1" outlineLevel="2">
      <c r="A55" s="29" t="s">
        <v>100</v>
      </c>
      <c r="B55" s="29" t="s">
        <v>100</v>
      </c>
      <c r="C55" s="29">
        <v>432.54</v>
      </c>
      <c r="D55" s="29" t="s">
        <v>52</v>
      </c>
      <c r="E55" s="29">
        <v>1</v>
      </c>
    </row>
    <row r="56" spans="1:5" customFormat="1" outlineLevel="2">
      <c r="A56" s="29" t="s">
        <v>101</v>
      </c>
      <c r="B56" s="29" t="s">
        <v>101</v>
      </c>
      <c r="C56" s="29">
        <v>2910.71</v>
      </c>
      <c r="D56" s="29" t="s">
        <v>60</v>
      </c>
      <c r="E56" s="29">
        <v>1</v>
      </c>
    </row>
    <row r="57" spans="1:5" customFormat="1" outlineLevel="2">
      <c r="A57" s="29" t="s">
        <v>103</v>
      </c>
      <c r="B57" s="29" t="s">
        <v>103</v>
      </c>
      <c r="C57" s="29">
        <v>1243.06</v>
      </c>
      <c r="D57" s="29" t="s">
        <v>54</v>
      </c>
      <c r="E57" s="29">
        <v>2</v>
      </c>
    </row>
    <row r="58" spans="1:5" s="6" customFormat="1" ht="28.5" outlineLevel="2">
      <c r="A58" s="15" t="s">
        <v>23</v>
      </c>
      <c r="B58" s="33"/>
      <c r="C58" s="10"/>
      <c r="D58" s="33"/>
      <c r="E58" s="33"/>
    </row>
    <row r="59" spans="1:5" ht="28.5">
      <c r="A59" s="15" t="s">
        <v>24</v>
      </c>
      <c r="B59" s="16" t="e">
        <f>SUM(#REF!)</f>
        <v>#REF!</v>
      </c>
      <c r="C59" s="9">
        <v>0</v>
      </c>
      <c r="D59" s="28"/>
      <c r="E59" s="26"/>
    </row>
    <row r="60" spans="1:5" ht="28.5">
      <c r="A60" s="15" t="s">
        <v>25</v>
      </c>
      <c r="B60" s="16">
        <f>B61</f>
        <v>0</v>
      </c>
      <c r="C60" s="9">
        <f>B60</f>
        <v>0</v>
      </c>
      <c r="D60" s="28"/>
      <c r="E60" s="26"/>
    </row>
    <row r="61" spans="1:5">
      <c r="A61" s="28" t="s">
        <v>0</v>
      </c>
      <c r="B61" s="16"/>
      <c r="C61" s="11">
        <f t="shared" ref="C61" si="0">B61*1.18</f>
        <v>0</v>
      </c>
      <c r="D61" s="28"/>
      <c r="E61" s="26"/>
    </row>
    <row r="62" spans="1:5" ht="28.5">
      <c r="A62" s="15" t="s">
        <v>26</v>
      </c>
      <c r="B62" s="16" t="e">
        <f>#REF!+#REF!</f>
        <v>#REF!</v>
      </c>
      <c r="C62" s="9">
        <v>0</v>
      </c>
      <c r="D62" s="28"/>
      <c r="E62" s="26"/>
    </row>
    <row r="63" spans="1:5" ht="28.5">
      <c r="A63" s="15" t="s">
        <v>27</v>
      </c>
      <c r="B63" s="16" t="e">
        <f>#REF!</f>
        <v>#REF!</v>
      </c>
      <c r="C63" s="9">
        <v>0</v>
      </c>
      <c r="D63" s="28"/>
      <c r="E63" s="26"/>
    </row>
    <row r="64" spans="1:5">
      <c r="A64" s="15"/>
      <c r="B64" s="16"/>
      <c r="C64" s="9"/>
      <c r="D64" s="28"/>
      <c r="E64" s="26"/>
    </row>
    <row r="65" spans="1:5" ht="28.5">
      <c r="A65" s="15" t="s">
        <v>28</v>
      </c>
      <c r="B65" s="16" t="e">
        <f>#REF!+#REF!</f>
        <v>#REF!</v>
      </c>
      <c r="C65" s="9">
        <f>SUM(C66:C67)</f>
        <v>19843.45</v>
      </c>
      <c r="D65" s="28"/>
      <c r="E65" s="26"/>
    </row>
    <row r="66" spans="1:5" customFormat="1" outlineLevel="2">
      <c r="A66" s="29" t="s">
        <v>70</v>
      </c>
      <c r="B66" s="29" t="s">
        <v>70</v>
      </c>
      <c r="C66" s="29">
        <v>10577.95</v>
      </c>
      <c r="D66" s="29" t="s">
        <v>49</v>
      </c>
      <c r="E66" s="29">
        <v>19588.8</v>
      </c>
    </row>
    <row r="67" spans="1:5" customFormat="1" outlineLevel="2">
      <c r="A67" s="29" t="s">
        <v>71</v>
      </c>
      <c r="B67" s="29" t="s">
        <v>71</v>
      </c>
      <c r="C67" s="29">
        <v>9265.5</v>
      </c>
      <c r="D67" s="29" t="s">
        <v>49</v>
      </c>
      <c r="E67" s="29">
        <v>19588.8</v>
      </c>
    </row>
    <row r="68" spans="1:5" ht="42.75">
      <c r="A68" s="15" t="s">
        <v>29</v>
      </c>
      <c r="B68" s="16" t="e">
        <f>#REF!</f>
        <v>#REF!</v>
      </c>
      <c r="C68" s="9">
        <f>C69</f>
        <v>2033.88</v>
      </c>
      <c r="D68" s="28"/>
      <c r="E68" s="26"/>
    </row>
    <row r="69" spans="1:5" customFormat="1" outlineLevel="2">
      <c r="A69" s="29" t="s">
        <v>90</v>
      </c>
      <c r="B69" s="29" t="s">
        <v>90</v>
      </c>
      <c r="C69" s="29">
        <v>2033.88</v>
      </c>
      <c r="D69" s="29" t="s">
        <v>60</v>
      </c>
      <c r="E69" s="29">
        <v>12</v>
      </c>
    </row>
    <row r="70" spans="1:5" ht="57">
      <c r="A70" s="15" t="s">
        <v>30</v>
      </c>
      <c r="B70" s="16" t="e">
        <f>SUM(#REF!)</f>
        <v>#REF!</v>
      </c>
      <c r="C70" s="9">
        <f>SUM(C71:C73)</f>
        <v>111146.88</v>
      </c>
      <c r="D70" s="28"/>
      <c r="E70" s="26"/>
    </row>
    <row r="71" spans="1:5" customFormat="1" outlineLevel="2">
      <c r="A71" s="29" t="s">
        <v>55</v>
      </c>
      <c r="B71" s="29" t="s">
        <v>56</v>
      </c>
      <c r="C71" s="29">
        <v>666.02</v>
      </c>
      <c r="D71" s="29" t="s">
        <v>49</v>
      </c>
      <c r="E71" s="29">
        <v>39177.599999999999</v>
      </c>
    </row>
    <row r="72" spans="1:5" customFormat="1" outlineLevel="2">
      <c r="A72" s="29" t="s">
        <v>74</v>
      </c>
      <c r="B72" s="29" t="s">
        <v>75</v>
      </c>
      <c r="C72" s="29">
        <v>55240.44</v>
      </c>
      <c r="D72" s="29" t="s">
        <v>49</v>
      </c>
      <c r="E72" s="29">
        <v>19588.8</v>
      </c>
    </row>
    <row r="73" spans="1:5" customFormat="1" outlineLevel="2">
      <c r="A73" s="29" t="s">
        <v>76</v>
      </c>
      <c r="B73" s="29" t="s">
        <v>77</v>
      </c>
      <c r="C73" s="29">
        <v>55240.42</v>
      </c>
      <c r="D73" s="29" t="s">
        <v>49</v>
      </c>
      <c r="E73" s="29">
        <v>19588.8</v>
      </c>
    </row>
    <row r="74" spans="1:5">
      <c r="A74" s="15" t="s">
        <v>31</v>
      </c>
      <c r="B74" s="16">
        <f>B75</f>
        <v>3508.4745762711868</v>
      </c>
      <c r="C74" s="9">
        <f>C75</f>
        <v>4140</v>
      </c>
      <c r="D74" s="28"/>
      <c r="E74" s="26"/>
    </row>
    <row r="75" spans="1:5" ht="45">
      <c r="A75" s="31" t="s">
        <v>7</v>
      </c>
      <c r="B75" s="30">
        <f>C75/1.18</f>
        <v>3508.4745762711868</v>
      </c>
      <c r="C75" s="12">
        <f>E75*12*5</f>
        <v>4140</v>
      </c>
      <c r="D75" s="31" t="s">
        <v>5</v>
      </c>
      <c r="E75" s="31">
        <v>69</v>
      </c>
    </row>
    <row r="76" spans="1:5">
      <c r="A76" s="15" t="s">
        <v>32</v>
      </c>
      <c r="B76" s="34" t="e">
        <f>B14+B17+B20+#REF!+#REF!+#REF!+B59+B60+B62+B63+B65+B68+B70+B74</f>
        <v>#REF!</v>
      </c>
      <c r="C76" s="13">
        <f>C14+C17+C20+C24+C31+C41+C62+C63+C65+C68+C990+C70+C59+C58+C74</f>
        <v>459992.01000000007</v>
      </c>
      <c r="D76" s="11" t="s">
        <v>35</v>
      </c>
      <c r="E76" s="26"/>
    </row>
    <row r="77" spans="1:5">
      <c r="A77" s="15" t="s">
        <v>33</v>
      </c>
      <c r="B77" s="35"/>
      <c r="C77" s="9">
        <f>C76*1.18</f>
        <v>542790.57180000003</v>
      </c>
      <c r="D77" s="11" t="s">
        <v>35</v>
      </c>
      <c r="E77" s="26"/>
    </row>
    <row r="78" spans="1:5">
      <c r="A78" s="15" t="s">
        <v>34</v>
      </c>
      <c r="B78" s="35"/>
      <c r="C78" s="9">
        <f>C4+C6+C9-C77</f>
        <v>1057111.6781999997</v>
      </c>
      <c r="D78" s="11" t="s">
        <v>35</v>
      </c>
      <c r="E78" s="26"/>
    </row>
    <row r="79" spans="1:5" ht="28.5">
      <c r="A79" s="15" t="s">
        <v>37</v>
      </c>
      <c r="B79" s="16"/>
      <c r="C79" s="9">
        <f>C78+C8</f>
        <v>928160.15819999971</v>
      </c>
      <c r="D79" s="11" t="s">
        <v>35</v>
      </c>
      <c r="E79" s="26"/>
    </row>
    <row r="82" spans="3:3">
      <c r="C82" s="2">
        <f>C14+C17+C20+C24+C31+C41+C62+C65+C68+C70+C59+C58</f>
        <v>455852.01000000007</v>
      </c>
    </row>
    <row r="83" spans="3:3">
      <c r="C83" s="2">
        <f>C82-[1]Лист1!$C$72</f>
        <v>0</v>
      </c>
    </row>
  </sheetData>
  <mergeCells count="5">
    <mergeCell ref="A1:E1"/>
    <mergeCell ref="A13:E13"/>
    <mergeCell ref="C2:E2"/>
    <mergeCell ref="A5:E5"/>
    <mergeCell ref="A11:B11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2018-03-21T07:35:00Z</cp:lastPrinted>
  <dcterms:created xsi:type="dcterms:W3CDTF">2016-03-18T02:51:51Z</dcterms:created>
  <dcterms:modified xsi:type="dcterms:W3CDTF">2018-03-21T07:41:34Z</dcterms:modified>
</cp:coreProperties>
</file>