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Лист1!$A$1:$E$76</definedName>
  </definedNames>
  <calcPr calcId="124519" calcMode="manual"/>
</workbook>
</file>

<file path=xl/calcChain.xml><?xml version="1.0" encoding="utf-8"?>
<calcChain xmlns="http://schemas.openxmlformats.org/spreadsheetml/2006/main">
  <c r="C10" i="1"/>
  <c r="C7"/>
  <c r="C29"/>
  <c r="C12"/>
  <c r="C72" s="1"/>
  <c r="C73" s="1"/>
  <c r="C15"/>
  <c r="C18"/>
  <c r="C22"/>
  <c r="C35"/>
  <c r="C57"/>
  <c r="C60"/>
  <c r="C63"/>
  <c r="C66"/>
  <c r="E72"/>
  <c r="C71"/>
  <c r="C70" s="1"/>
  <c r="C9" l="1"/>
  <c r="C8" s="1"/>
  <c r="C74" l="1"/>
  <c r="C75" s="1"/>
  <c r="B35"/>
  <c r="B66"/>
  <c r="B63"/>
  <c r="B60"/>
  <c r="B57"/>
  <c r="B56"/>
  <c r="B55"/>
  <c r="B54"/>
  <c r="B53"/>
  <c r="B18"/>
  <c r="B15"/>
  <c r="B12"/>
  <c r="B71" l="1"/>
  <c r="B70" s="1"/>
  <c r="B72" s="1"/>
</calcChain>
</file>

<file path=xl/sharedStrings.xml><?xml version="1.0" encoding="utf-8"?>
<sst xmlns="http://schemas.openxmlformats.org/spreadsheetml/2006/main" count="169" uniqueCount="106">
  <si>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</si>
  <si>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</si>
  <si>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</si>
  <si>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</si>
  <si>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</si>
  <si>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</si>
  <si>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</si>
  <si>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</si>
  <si>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</si>
  <si>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</si>
  <si>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</si>
  <si>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</si>
  <si>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</si>
  <si>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</si>
  <si>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</si>
  <si>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</si>
  <si>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</si>
  <si>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</si>
  <si>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</si>
  <si>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</si>
  <si>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</si>
  <si>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</si>
  <si>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</si>
  <si>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</si>
  <si>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</si>
  <si>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</si>
  <si>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</si>
  <si>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</si>
  <si>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</si>
  <si>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</si>
  <si>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</si>
  <si>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</si>
  <si>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</si>
  <si>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</si>
  <si>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</si>
  <si>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</si>
  <si>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</si>
  <si>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</si>
  <si>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</si>
  <si>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</si>
  <si>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</si>
  <si>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</si>
  <si>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</si>
  <si>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</si>
  <si>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</si>
  <si>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</si>
  <si>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</si>
  <si>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</si>
  <si>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</si>
  <si>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</si>
  <si>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</si>
  <si>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</si>
  <si>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</si>
  <si>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</si>
  <si>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</si>
  <si>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</si>
  <si>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</si>
  <si>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</si>
  <si>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</si>
  <si>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</si>
  <si>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</si>
  <si>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</si>
  <si>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</si>
  <si>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</si>
  <si>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</si>
  <si>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</si>
  <si>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</si>
  <si>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</si>
  <si>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м3</t>
  </si>
  <si>
    <t>Холодная вода (ОДН)  3,4 кв. 2017 г к=0,6;0,8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</si>
  <si>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</si>
  <si>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</si>
  <si>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</si>
  <si>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</si>
  <si>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сброс воздуха с системы отопления</t>
  </si>
  <si>
    <t>Адрес: ул. Казачья, 3 А</t>
  </si>
  <si>
    <t>Дератизация</t>
  </si>
  <si>
    <t>Смена стекол</t>
  </si>
  <si>
    <t>1 м2</t>
  </si>
  <si>
    <t>Смена непригодных к дальнейшей эксплуатации стекол в оконных</t>
  </si>
  <si>
    <t>Смена непригодных к дальнейшей эксплуатации стекол</t>
  </si>
  <si>
    <t>замена тамбурной двери (демонтаж,установка)</t>
  </si>
  <si>
    <t>замена оконных блоков 630*1350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</si>
  <si>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</si>
  <si>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</si>
  <si>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</si>
  <si>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Замена радиатора</t>
  </si>
  <si>
    <t>Прочистка вентиляции</t>
  </si>
  <si>
    <t>Прочистка труб ливневой канализации</t>
  </si>
  <si>
    <t>Ремонт вентилей д.20-32</t>
  </si>
  <si>
    <t>Ремонт задвижек для всех диам. со снятием</t>
  </si>
  <si>
    <t>Смена сборки (с применением сварочных работ)</t>
  </si>
  <si>
    <t>Смена труб ХВС д. 32 мм</t>
  </si>
  <si>
    <t>Смена труб из водогазопроводных труб д. 20 с производством с</t>
  </si>
  <si>
    <t>Смена труб из водогазопроводных труб д. 20 с произ</t>
  </si>
  <si>
    <t>Устранение свищей хомутами</t>
  </si>
  <si>
    <t>Утепление продухов изовером</t>
  </si>
  <si>
    <t>замена запорной арматуры на радиаторе</t>
  </si>
  <si>
    <t>осмотр подвала на предмет выявления неисправностей и поврежд</t>
  </si>
  <si>
    <t>осмотр подвала на предмет выявления неисправностей</t>
  </si>
  <si>
    <t>прочистка грязевика</t>
  </si>
  <si>
    <t xml:space="preserve">Годовая фактическая стоимость работ (услуг) </t>
  </si>
  <si>
    <t>замена оконных блоков 1390*1350 Итог</t>
  </si>
  <si>
    <t>Конечное сальдо по дому на 31.12.2017 г.</t>
  </si>
  <si>
    <t xml:space="preserve">Дебиторская задолженность </t>
  </si>
  <si>
    <t xml:space="preserve">Конечное сальдо с учетом дебиторской задолженности на 31.12.2017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</si>
</sst>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/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61" workbookViewId="0">
      <selection activeCell="A11" sqref="A11:E11"/>
    </sheetView>
  </sheetViews>
  <sheetFormatPr defaultRowHeight="15" outlineLevelRow="2"/>
  <cols>
    <col min="1" max="1" width="59.5703125" style="19" customWidth="1"/>
    <col min="2" max="2" width="15.5703125" style="4" hidden="1" customWidth="1"/>
    <col min="3" max="3" width="16.5703125" style="5" customWidth="1"/>
    <col min="4" max="4" width="12.140625" style="5" customWidth="1"/>
    <col min="5" max="5" width="26.85546875" style="5" customWidth="1"/>
    <col min="6" max="6" width="0" style="1" hidden="1" customWidth="1"/>
    <col min="7" max="16384" width="9.140625" style="1"/>
  </cols>
  <sheetData>
    <row r="1" spans="1:5" ht="66.75" customHeight="1">
      <c r="A1" s="38" t="s">
        <v>0</v>
      </c>
      <c r="B1" s="38"/>
      <c r="C1" s="38"/>
      <c r="D1" s="38"/>
      <c r="E1" s="38"/>
    </row>
    <row r="2" spans="1:5">
      <c r="A2" s="3" t="s">
        <v>75</v>
      </c>
      <c r="B2" s="4" t="s">
        <v>1</v>
      </c>
      <c r="C2" s="40" t="s">
        <v>2</v>
      </c>
      <c r="D2" s="40"/>
      <c r="E2" s="25"/>
    </row>
    <row r="3" spans="1:5" ht="57">
      <c r="A3" s="6" t="s">
        <v>3</v>
      </c>
      <c r="B3" s="7" t="s">
        <v>4</v>
      </c>
      <c r="C3" s="30" t="s">
        <v>101</v>
      </c>
      <c r="D3" s="31" t="s">
        <v>5</v>
      </c>
      <c r="E3" s="8" t="s">
        <v>6</v>
      </c>
    </row>
    <row r="4" spans="1:5">
      <c r="A4" s="6" t="s">
        <v>7</v>
      </c>
      <c r="B4" s="7"/>
      <c r="C4" s="30">
        <v>-1408645.29</v>
      </c>
      <c r="D4" s="31"/>
      <c r="E4" s="8"/>
    </row>
    <row r="5" spans="1:5">
      <c r="A5" s="6" t="s">
        <v>8</v>
      </c>
      <c r="B5" s="7"/>
      <c r="C5" s="30">
        <v>868767.42</v>
      </c>
      <c r="D5" s="31"/>
      <c r="E5" s="8"/>
    </row>
    <row r="6" spans="1:5">
      <c r="A6" s="6" t="s">
        <v>9</v>
      </c>
      <c r="B6" s="7"/>
      <c r="C6" s="30">
        <v>767626.43</v>
      </c>
      <c r="D6" s="31"/>
      <c r="E6" s="8"/>
    </row>
    <row r="7" spans="1:5">
      <c r="A7" s="6" t="s">
        <v>104</v>
      </c>
      <c r="B7" s="7"/>
      <c r="C7" s="30">
        <f>C6-C5</f>
        <v>-101140.98999999999</v>
      </c>
      <c r="D7" s="31"/>
      <c r="E7" s="8"/>
    </row>
    <row r="8" spans="1:5">
      <c r="A8" s="6" t="s">
        <v>10</v>
      </c>
      <c r="B8" s="7"/>
      <c r="C8" s="30">
        <f>C9</f>
        <v>6343.68</v>
      </c>
      <c r="D8" s="31"/>
      <c r="E8" s="8"/>
    </row>
    <row r="9" spans="1:5">
      <c r="A9" s="6" t="s">
        <v>11</v>
      </c>
      <c r="B9" s="7"/>
      <c r="C9" s="30">
        <f>528.64*12</f>
        <v>6343.68</v>
      </c>
      <c r="D9" s="31"/>
      <c r="E9" s="8"/>
    </row>
    <row r="10" spans="1:5">
      <c r="A10" s="9" t="s">
        <v>12</v>
      </c>
      <c r="B10" s="10"/>
      <c r="C10" s="32">
        <f>C5+C8</f>
        <v>875111.10000000009</v>
      </c>
      <c r="D10" s="11"/>
      <c r="E10" s="11"/>
    </row>
    <row r="11" spans="1:5">
      <c r="A11" s="39" t="s">
        <v>13</v>
      </c>
      <c r="B11" s="39"/>
      <c r="C11" s="39"/>
      <c r="D11" s="39"/>
      <c r="E11" s="39"/>
    </row>
    <row r="12" spans="1:5" ht="28.5">
      <c r="A12" s="12" t="s">
        <v>30</v>
      </c>
      <c r="B12" s="10" t="str">
        <f>B13</f>
        <v>Управление жил. фондом 1,2 кв. 2017 г. коэф. 06;08</v>
      </c>
      <c r="C12" s="32">
        <f>C13+C14</f>
        <v>136143.9</v>
      </c>
      <c r="D12" s="11"/>
      <c r="E12" s="11"/>
    </row>
    <row r="13" spans="1:5">
      <c r="A13" s="26" t="s">
        <v>26</v>
      </c>
      <c r="B13" s="26" t="s">
        <v>27</v>
      </c>
      <c r="C13" s="33">
        <v>65901.539999999994</v>
      </c>
      <c r="D13" s="33" t="s">
        <v>14</v>
      </c>
      <c r="E13" s="27">
        <v>19731</v>
      </c>
    </row>
    <row r="14" spans="1:5">
      <c r="A14" s="26" t="s">
        <v>28</v>
      </c>
      <c r="B14" s="26" t="s">
        <v>29</v>
      </c>
      <c r="C14" s="33">
        <v>70242.36</v>
      </c>
      <c r="D14" s="33" t="s">
        <v>14</v>
      </c>
      <c r="E14" s="27">
        <v>19731</v>
      </c>
    </row>
    <row r="15" spans="1:5" ht="28.5">
      <c r="A15" s="12" t="s">
        <v>31</v>
      </c>
      <c r="B15" s="10" t="str">
        <f>B17</f>
        <v>Уборка МОП 3,4 кв. 2017 г. коэф.0,8</v>
      </c>
      <c r="C15" s="32">
        <f>C17+C16</f>
        <v>49130.22</v>
      </c>
      <c r="D15" s="11"/>
      <c r="E15" s="11"/>
    </row>
    <row r="16" spans="1:5">
      <c r="A16" s="26" t="s">
        <v>33</v>
      </c>
      <c r="B16" s="26" t="s">
        <v>33</v>
      </c>
      <c r="C16" s="33">
        <v>24663.78</v>
      </c>
      <c r="D16" s="33" t="s">
        <v>14</v>
      </c>
      <c r="E16" s="27">
        <v>19731</v>
      </c>
    </row>
    <row r="17" spans="1:5" outlineLevel="2">
      <c r="A17" s="26" t="s">
        <v>32</v>
      </c>
      <c r="B17" s="26" t="s">
        <v>32</v>
      </c>
      <c r="C17" s="33">
        <v>24466.44</v>
      </c>
      <c r="D17" s="33" t="s">
        <v>14</v>
      </c>
      <c r="E17" s="27">
        <v>19731</v>
      </c>
    </row>
    <row r="18" spans="1:5" ht="28.5">
      <c r="A18" s="12" t="s">
        <v>34</v>
      </c>
      <c r="B18" s="13" t="e">
        <f>B19+#REF!</f>
        <v>#VALUE!</v>
      </c>
      <c r="C18" s="32">
        <f>C19+C20+C21</f>
        <v>97340.700000000012</v>
      </c>
      <c r="D18" s="16"/>
      <c r="E18" s="15"/>
    </row>
    <row r="19" spans="1:5">
      <c r="A19" s="26" t="s">
        <v>66</v>
      </c>
      <c r="B19" s="26" t="s">
        <v>66</v>
      </c>
      <c r="C19" s="33">
        <v>40948.800000000003</v>
      </c>
      <c r="D19" s="33" t="s">
        <v>36</v>
      </c>
      <c r="E19" s="27">
        <v>912</v>
      </c>
    </row>
    <row r="20" spans="1:5">
      <c r="A20" s="26" t="s">
        <v>67</v>
      </c>
      <c r="B20" s="26" t="s">
        <v>67</v>
      </c>
      <c r="C20" s="33">
        <v>6292.8</v>
      </c>
      <c r="D20" s="33" t="s">
        <v>36</v>
      </c>
      <c r="E20" s="27">
        <v>912</v>
      </c>
    </row>
    <row r="21" spans="1:5">
      <c r="A21" s="26" t="s">
        <v>35</v>
      </c>
      <c r="B21" s="26" t="s">
        <v>35</v>
      </c>
      <c r="C21" s="33">
        <v>50099.1</v>
      </c>
      <c r="D21" s="33" t="s">
        <v>36</v>
      </c>
      <c r="E21" s="27">
        <v>930</v>
      </c>
    </row>
    <row r="22" spans="1:5" ht="42.75">
      <c r="A22" s="12" t="s">
        <v>37</v>
      </c>
      <c r="B22" s="10"/>
      <c r="C22" s="32">
        <f>C23+C24+C25+C26+C27+C28</f>
        <v>14675.240000000002</v>
      </c>
      <c r="D22" s="11"/>
      <c r="E22" s="11"/>
    </row>
    <row r="23" spans="1:5">
      <c r="A23" s="26" t="s">
        <v>42</v>
      </c>
      <c r="B23" s="26" t="s">
        <v>42</v>
      </c>
      <c r="C23" s="33">
        <v>1578.48</v>
      </c>
      <c r="D23" s="33" t="s">
        <v>14</v>
      </c>
      <c r="E23" s="27">
        <v>19731</v>
      </c>
    </row>
    <row r="24" spans="1:5">
      <c r="A24" s="26" t="s">
        <v>69</v>
      </c>
      <c r="B24" s="26" t="s">
        <v>69</v>
      </c>
      <c r="C24" s="33">
        <v>1499.56</v>
      </c>
      <c r="D24" s="33" t="s">
        <v>14</v>
      </c>
      <c r="E24" s="27">
        <v>19731</v>
      </c>
    </row>
    <row r="25" spans="1:5">
      <c r="A25" s="26" t="s">
        <v>15</v>
      </c>
      <c r="B25" s="26" t="s">
        <v>16</v>
      </c>
      <c r="C25" s="33">
        <v>1430.45</v>
      </c>
      <c r="D25" s="33" t="s">
        <v>68</v>
      </c>
      <c r="E25" s="27">
        <v>68.41</v>
      </c>
    </row>
    <row r="26" spans="1:5">
      <c r="A26" s="26" t="s">
        <v>38</v>
      </c>
      <c r="B26" s="26" t="s">
        <v>39</v>
      </c>
      <c r="C26" s="33">
        <v>197.31</v>
      </c>
      <c r="D26" s="33" t="s">
        <v>14</v>
      </c>
      <c r="E26" s="27">
        <v>1973.1</v>
      </c>
    </row>
    <row r="27" spans="1:5">
      <c r="A27" s="26" t="s">
        <v>17</v>
      </c>
      <c r="B27" s="26" t="s">
        <v>18</v>
      </c>
      <c r="C27" s="33">
        <v>8639.83</v>
      </c>
      <c r="D27" s="33" t="s">
        <v>14</v>
      </c>
      <c r="E27" s="27">
        <v>2586.7730000000001</v>
      </c>
    </row>
    <row r="28" spans="1:5">
      <c r="A28" s="26" t="s">
        <v>40</v>
      </c>
      <c r="B28" s="26" t="s">
        <v>41</v>
      </c>
      <c r="C28" s="33">
        <v>1329.61</v>
      </c>
      <c r="D28" s="33" t="s">
        <v>14</v>
      </c>
      <c r="E28" s="27">
        <v>27.052</v>
      </c>
    </row>
    <row r="29" spans="1:5" ht="42.75" outlineLevel="1">
      <c r="A29" s="12" t="s">
        <v>43</v>
      </c>
      <c r="B29" s="20"/>
      <c r="C29" s="34">
        <f>C30+C31+C32+C33+C34</f>
        <v>125754.21</v>
      </c>
      <c r="D29" s="35"/>
      <c r="E29" s="21"/>
    </row>
    <row r="30" spans="1:5" outlineLevel="2">
      <c r="A30" s="26" t="s">
        <v>77</v>
      </c>
      <c r="B30" s="26" t="s">
        <v>77</v>
      </c>
      <c r="C30" s="33">
        <v>1286.51</v>
      </c>
      <c r="D30" s="33" t="s">
        <v>78</v>
      </c>
      <c r="E30" s="27">
        <v>1.3</v>
      </c>
    </row>
    <row r="31" spans="1:5" ht="16.5" customHeight="1" outlineLevel="2">
      <c r="A31" s="20" t="s">
        <v>81</v>
      </c>
      <c r="B31" s="20" t="s">
        <v>81</v>
      </c>
      <c r="C31" s="35">
        <v>9705.18</v>
      </c>
      <c r="D31" s="35" t="s">
        <v>20</v>
      </c>
      <c r="E31" s="21">
        <v>6</v>
      </c>
    </row>
    <row r="32" spans="1:5" outlineLevel="2">
      <c r="A32" s="26" t="s">
        <v>82</v>
      </c>
      <c r="B32" s="26" t="s">
        <v>82</v>
      </c>
      <c r="C32" s="33">
        <v>11800</v>
      </c>
      <c r="D32" s="33" t="s">
        <v>20</v>
      </c>
      <c r="E32" s="27">
        <v>2</v>
      </c>
    </row>
    <row r="33" spans="1:6" outlineLevel="2">
      <c r="A33" s="26" t="s">
        <v>79</v>
      </c>
      <c r="B33" s="26" t="s">
        <v>80</v>
      </c>
      <c r="C33" s="33">
        <v>1362.52</v>
      </c>
      <c r="D33" s="33" t="s">
        <v>20</v>
      </c>
      <c r="E33" s="27">
        <v>2</v>
      </c>
    </row>
    <row r="34" spans="1:6" s="24" customFormat="1" outlineLevel="2">
      <c r="A34" s="26" t="s">
        <v>102</v>
      </c>
      <c r="B34" s="28"/>
      <c r="C34" s="33">
        <v>101600</v>
      </c>
      <c r="D34" s="36"/>
      <c r="E34" s="29">
        <v>2</v>
      </c>
    </row>
    <row r="35" spans="1:6" ht="57">
      <c r="A35" s="12" t="s">
        <v>44</v>
      </c>
      <c r="B35" s="10" t="e">
        <f>SUM(#REF!)</f>
        <v>#REF!</v>
      </c>
      <c r="C35" s="32">
        <f>C36+C37+C38+C39+C40+C41+C42+C43+C44+C45+C46+C47+C48+C49+C50+C51+C52</f>
        <v>53308.069999999985</v>
      </c>
      <c r="D35" s="11"/>
      <c r="E35" s="11"/>
      <c r="F35" s="2" t="s">
        <v>21</v>
      </c>
    </row>
    <row r="36" spans="1:6">
      <c r="A36" s="26" t="s">
        <v>83</v>
      </c>
      <c r="B36" s="26" t="s">
        <v>84</v>
      </c>
      <c r="C36" s="33">
        <v>381.22</v>
      </c>
      <c r="D36" s="33" t="s">
        <v>85</v>
      </c>
      <c r="E36" s="27">
        <v>1</v>
      </c>
      <c r="F36" s="2"/>
    </row>
    <row r="37" spans="1:6">
      <c r="A37" s="26" t="s">
        <v>47</v>
      </c>
      <c r="B37" s="26" t="s">
        <v>47</v>
      </c>
      <c r="C37" s="33">
        <v>4856.16</v>
      </c>
      <c r="D37" s="33" t="s">
        <v>48</v>
      </c>
      <c r="E37" s="27">
        <v>6</v>
      </c>
      <c r="F37" s="2"/>
    </row>
    <row r="38" spans="1:6">
      <c r="A38" s="26" t="s">
        <v>86</v>
      </c>
      <c r="B38" s="26" t="s">
        <v>86</v>
      </c>
      <c r="C38" s="33">
        <v>6095.4</v>
      </c>
      <c r="D38" s="33" t="s">
        <v>20</v>
      </c>
      <c r="E38" s="27">
        <v>1</v>
      </c>
      <c r="F38" s="2"/>
    </row>
    <row r="39" spans="1:6">
      <c r="A39" s="26" t="s">
        <v>87</v>
      </c>
      <c r="B39" s="26" t="s">
        <v>87</v>
      </c>
      <c r="C39" s="33">
        <v>5004.4799999999996</v>
      </c>
      <c r="D39" s="33" t="s">
        <v>19</v>
      </c>
      <c r="E39" s="27">
        <v>16</v>
      </c>
      <c r="F39" s="2"/>
    </row>
    <row r="40" spans="1:6">
      <c r="A40" s="26" t="s">
        <v>88</v>
      </c>
      <c r="B40" s="26" t="s">
        <v>88</v>
      </c>
      <c r="C40" s="33">
        <v>1103.58</v>
      </c>
      <c r="D40" s="33" t="s">
        <v>19</v>
      </c>
      <c r="E40" s="27">
        <v>3</v>
      </c>
      <c r="F40" s="2"/>
    </row>
    <row r="41" spans="1:6">
      <c r="A41" s="26" t="s">
        <v>89</v>
      </c>
      <c r="B41" s="26" t="s">
        <v>89</v>
      </c>
      <c r="C41" s="33">
        <v>2301.7800000000002</v>
      </c>
      <c r="D41" s="33" t="s">
        <v>20</v>
      </c>
      <c r="E41" s="27">
        <v>6</v>
      </c>
      <c r="F41" s="2"/>
    </row>
    <row r="42" spans="1:6">
      <c r="A42" s="26" t="s">
        <v>90</v>
      </c>
      <c r="B42" s="26" t="s">
        <v>90</v>
      </c>
      <c r="C42" s="33">
        <v>4995</v>
      </c>
      <c r="D42" s="33" t="s">
        <v>20</v>
      </c>
      <c r="E42" s="27">
        <v>2</v>
      </c>
      <c r="F42" s="2"/>
    </row>
    <row r="43" spans="1:6">
      <c r="A43" s="26" t="s">
        <v>91</v>
      </c>
      <c r="B43" s="26" t="s">
        <v>91</v>
      </c>
      <c r="C43" s="33">
        <v>6807.42</v>
      </c>
      <c r="D43" s="33" t="s">
        <v>20</v>
      </c>
      <c r="E43" s="27">
        <v>2</v>
      </c>
      <c r="F43" s="2"/>
    </row>
    <row r="44" spans="1:6" outlineLevel="2">
      <c r="A44" s="26" t="s">
        <v>92</v>
      </c>
      <c r="B44" s="26" t="s">
        <v>92</v>
      </c>
      <c r="C44" s="33">
        <v>10837.92</v>
      </c>
      <c r="D44" s="33" t="s">
        <v>19</v>
      </c>
      <c r="E44" s="27">
        <v>12</v>
      </c>
    </row>
    <row r="45" spans="1:6" outlineLevel="2">
      <c r="A45" s="26" t="s">
        <v>93</v>
      </c>
      <c r="B45" s="26" t="s">
        <v>94</v>
      </c>
      <c r="C45" s="33">
        <v>2418.4</v>
      </c>
      <c r="D45" s="33" t="s">
        <v>19</v>
      </c>
      <c r="E45" s="27">
        <v>1.5</v>
      </c>
    </row>
    <row r="46" spans="1:6" outlineLevel="2">
      <c r="A46" s="26" t="s">
        <v>95</v>
      </c>
      <c r="B46" s="26" t="s">
        <v>95</v>
      </c>
      <c r="C46" s="33">
        <v>359.2</v>
      </c>
      <c r="D46" s="33" t="s">
        <v>20</v>
      </c>
      <c r="E46" s="27">
        <v>2</v>
      </c>
    </row>
    <row r="47" spans="1:6" outlineLevel="2">
      <c r="A47" s="26" t="s">
        <v>96</v>
      </c>
      <c r="B47" s="26" t="s">
        <v>96</v>
      </c>
      <c r="C47" s="33">
        <v>816.78</v>
      </c>
      <c r="D47" s="33" t="s">
        <v>14</v>
      </c>
      <c r="E47" s="27">
        <v>2</v>
      </c>
    </row>
    <row r="48" spans="1:6" outlineLevel="2">
      <c r="A48" s="26" t="s">
        <v>97</v>
      </c>
      <c r="B48" s="26" t="s">
        <v>97</v>
      </c>
      <c r="C48" s="33">
        <v>2402.1799999999998</v>
      </c>
      <c r="D48" s="33" t="s">
        <v>20</v>
      </c>
      <c r="E48" s="27">
        <v>2</v>
      </c>
    </row>
    <row r="49" spans="1:6" outlineLevel="2">
      <c r="A49" s="26" t="s">
        <v>45</v>
      </c>
      <c r="B49" s="26" t="s">
        <v>45</v>
      </c>
      <c r="C49" s="33">
        <v>1080.56</v>
      </c>
      <c r="D49" s="33" t="s">
        <v>46</v>
      </c>
      <c r="E49" s="27">
        <v>4</v>
      </c>
    </row>
    <row r="50" spans="1:6" outlineLevel="2">
      <c r="A50" s="26" t="s">
        <v>98</v>
      </c>
      <c r="B50" s="26" t="s">
        <v>99</v>
      </c>
      <c r="C50" s="33">
        <v>316.8</v>
      </c>
      <c r="D50" s="33" t="s">
        <v>78</v>
      </c>
      <c r="E50" s="27">
        <v>960</v>
      </c>
    </row>
    <row r="51" spans="1:6" outlineLevel="2">
      <c r="A51" s="26" t="s">
        <v>100</v>
      </c>
      <c r="B51" s="26" t="s">
        <v>100</v>
      </c>
      <c r="C51" s="33">
        <v>1666.6</v>
      </c>
      <c r="D51" s="33" t="s">
        <v>20</v>
      </c>
      <c r="E51" s="27">
        <v>1</v>
      </c>
    </row>
    <row r="52" spans="1:6" outlineLevel="2">
      <c r="A52" s="26" t="s">
        <v>74</v>
      </c>
      <c r="B52" s="26" t="s">
        <v>74</v>
      </c>
      <c r="C52" s="33">
        <v>1864.59</v>
      </c>
      <c r="D52" s="33" t="s">
        <v>48</v>
      </c>
      <c r="E52" s="27">
        <v>3</v>
      </c>
    </row>
    <row r="53" spans="1:6" ht="28.5">
      <c r="A53" s="12" t="s">
        <v>49</v>
      </c>
      <c r="B53" s="10" t="e">
        <f>#REF!+#REF!</f>
        <v>#REF!</v>
      </c>
      <c r="C53" s="32">
        <v>0</v>
      </c>
      <c r="D53" s="11"/>
      <c r="E53" s="11"/>
    </row>
    <row r="54" spans="1:6" ht="28.5">
      <c r="A54" s="12" t="s">
        <v>58</v>
      </c>
      <c r="B54" s="10" t="e">
        <f>SUM(#REF!)</f>
        <v>#REF!</v>
      </c>
      <c r="C54" s="32">
        <v>0</v>
      </c>
      <c r="D54" s="11"/>
      <c r="E54" s="11"/>
    </row>
    <row r="55" spans="1:6" ht="28.5">
      <c r="A55" s="12" t="s">
        <v>59</v>
      </c>
      <c r="B55" s="10" t="e">
        <f>#REF!</f>
        <v>#REF!</v>
      </c>
      <c r="C55" s="32">
        <v>0</v>
      </c>
      <c r="D55" s="11"/>
      <c r="E55" s="11"/>
    </row>
    <row r="56" spans="1:6" ht="28.5">
      <c r="A56" s="12" t="s">
        <v>60</v>
      </c>
      <c r="B56" s="10" t="e">
        <f>#REF!+#REF!</f>
        <v>#REF!</v>
      </c>
      <c r="C56" s="32">
        <v>0</v>
      </c>
      <c r="D56" s="11"/>
      <c r="E56" s="11"/>
    </row>
    <row r="57" spans="1:6" ht="28.5">
      <c r="A57" s="12" t="s">
        <v>61</v>
      </c>
      <c r="B57" s="10" t="str">
        <f>B58</f>
        <v>ТО газового оборудования к=0,6;0,8;0,85;0,9;1( 3,4</v>
      </c>
      <c r="C57" s="32">
        <f>C58+C59</f>
        <v>7103.16</v>
      </c>
      <c r="D57" s="11"/>
      <c r="E57" s="11"/>
    </row>
    <row r="58" spans="1:6" ht="17.25" customHeight="1">
      <c r="A58" s="26" t="s">
        <v>70</v>
      </c>
      <c r="B58" s="26" t="s">
        <v>71</v>
      </c>
      <c r="C58" s="33">
        <v>3748.89</v>
      </c>
      <c r="D58" s="33" t="s">
        <v>14</v>
      </c>
      <c r="E58" s="27">
        <v>19731</v>
      </c>
    </row>
    <row r="59" spans="1:6">
      <c r="A59" s="26" t="s">
        <v>72</v>
      </c>
      <c r="B59" s="26" t="s">
        <v>73</v>
      </c>
      <c r="C59" s="33">
        <v>3354.27</v>
      </c>
      <c r="D59" s="33" t="s">
        <v>14</v>
      </c>
      <c r="E59" s="27">
        <v>19731</v>
      </c>
    </row>
    <row r="60" spans="1:6" ht="28.5">
      <c r="A60" s="12" t="s">
        <v>62</v>
      </c>
      <c r="B60" s="10" t="e">
        <f>B62+#REF!</f>
        <v>#VALUE!</v>
      </c>
      <c r="C60" s="32">
        <f>C61+C62</f>
        <v>19987.5</v>
      </c>
      <c r="D60" s="11"/>
      <c r="E60" s="11"/>
    </row>
    <row r="61" spans="1:6">
      <c r="A61" s="26" t="s">
        <v>50</v>
      </c>
      <c r="B61" s="26" t="s">
        <v>50</v>
      </c>
      <c r="C61" s="33">
        <v>10654.74</v>
      </c>
      <c r="D61" s="33" t="s">
        <v>14</v>
      </c>
      <c r="E61" s="27">
        <v>19731</v>
      </c>
      <c r="F61" s="23"/>
    </row>
    <row r="62" spans="1:6">
      <c r="A62" s="26" t="s">
        <v>51</v>
      </c>
      <c r="B62" s="26" t="s">
        <v>51</v>
      </c>
      <c r="C62" s="33">
        <v>9332.76</v>
      </c>
      <c r="D62" s="33" t="s">
        <v>14</v>
      </c>
      <c r="E62" s="27">
        <v>19731</v>
      </c>
      <c r="F62" s="23"/>
    </row>
    <row r="63" spans="1:6" ht="42.75">
      <c r="A63" s="12" t="s">
        <v>63</v>
      </c>
      <c r="B63" s="10" t="str">
        <f>B65</f>
        <v>Дератизация</v>
      </c>
      <c r="C63" s="32">
        <f>C65+C64</f>
        <v>2531.52</v>
      </c>
      <c r="D63" s="11"/>
      <c r="E63" s="11"/>
    </row>
    <row r="64" spans="1:6">
      <c r="A64" s="26" t="s">
        <v>76</v>
      </c>
      <c r="B64" s="26" t="s">
        <v>76</v>
      </c>
      <c r="C64" s="33">
        <v>1687.68</v>
      </c>
      <c r="D64" s="33" t="s">
        <v>14</v>
      </c>
      <c r="E64" s="27">
        <v>1172</v>
      </c>
    </row>
    <row r="65" spans="1:5">
      <c r="A65" s="26" t="s">
        <v>76</v>
      </c>
      <c r="B65" s="26" t="s">
        <v>76</v>
      </c>
      <c r="C65" s="33">
        <v>843.84</v>
      </c>
      <c r="D65" s="33" t="s">
        <v>14</v>
      </c>
      <c r="E65" s="27">
        <v>586</v>
      </c>
    </row>
    <row r="66" spans="1:5" ht="57">
      <c r="A66" s="12" t="s">
        <v>64</v>
      </c>
      <c r="B66" s="10" t="e">
        <f>SUM(#REF!)</f>
        <v>#REF!</v>
      </c>
      <c r="C66" s="32">
        <f>C67+C68+C69</f>
        <v>111953.69</v>
      </c>
      <c r="D66" s="11"/>
      <c r="E66" s="11"/>
    </row>
    <row r="67" spans="1:5" outlineLevel="2">
      <c r="A67" s="26" t="s">
        <v>52</v>
      </c>
      <c r="B67" s="26" t="s">
        <v>53</v>
      </c>
      <c r="C67" s="33">
        <v>670.85</v>
      </c>
      <c r="D67" s="33" t="s">
        <v>14</v>
      </c>
      <c r="E67" s="27">
        <v>39462</v>
      </c>
    </row>
    <row r="68" spans="1:5">
      <c r="A68" s="26" t="s">
        <v>56</v>
      </c>
      <c r="B68" s="26" t="s">
        <v>57</v>
      </c>
      <c r="C68" s="33">
        <v>55641.42</v>
      </c>
      <c r="D68" s="33" t="s">
        <v>14</v>
      </c>
      <c r="E68" s="27">
        <v>19731</v>
      </c>
    </row>
    <row r="69" spans="1:5">
      <c r="A69" s="26" t="s">
        <v>54</v>
      </c>
      <c r="B69" s="26" t="s">
        <v>55</v>
      </c>
      <c r="C69" s="33">
        <v>55641.42</v>
      </c>
      <c r="D69" s="33" t="s">
        <v>14</v>
      </c>
      <c r="E69" s="27">
        <v>19731</v>
      </c>
    </row>
    <row r="70" spans="1:5">
      <c r="A70" s="12" t="s">
        <v>65</v>
      </c>
      <c r="B70" s="10">
        <f>B71</f>
        <v>4169.4915254237294</v>
      </c>
      <c r="C70" s="32">
        <f>C71</f>
        <v>4920</v>
      </c>
      <c r="D70" s="11"/>
      <c r="E70" s="11"/>
    </row>
    <row r="71" spans="1:5" ht="30">
      <c r="A71" s="22" t="s">
        <v>22</v>
      </c>
      <c r="B71" s="13">
        <f>C71/1.18</f>
        <v>4169.4915254237294</v>
      </c>
      <c r="C71" s="16">
        <f>E71*5*12</f>
        <v>4920</v>
      </c>
      <c r="D71" s="37" t="s">
        <v>23</v>
      </c>
      <c r="E71" s="14">
        <v>82</v>
      </c>
    </row>
    <row r="72" spans="1:5">
      <c r="A72" s="9" t="s">
        <v>24</v>
      </c>
      <c r="B72" s="17" t="e">
        <f>B12+B15+B18+#REF!+B35+B53+B54+B55+B56+B57+B60+B63+B66+B70</f>
        <v>#VALUE!</v>
      </c>
      <c r="C72" s="32">
        <f>C12+C15+C18+C22+C29+C35+C53+C54+C55+C56+C57+C60+C63+C66+C70</f>
        <v>622848.21</v>
      </c>
      <c r="D72" s="11"/>
      <c r="E72" s="11">
        <f>SUM(E4:E70)</f>
        <v>286439.13500000001</v>
      </c>
    </row>
    <row r="73" spans="1:5">
      <c r="A73" s="9" t="s">
        <v>25</v>
      </c>
      <c r="B73" s="18"/>
      <c r="C73" s="32">
        <f>C72*1.18</f>
        <v>734960.88779999991</v>
      </c>
      <c r="D73" s="11"/>
      <c r="E73" s="11"/>
    </row>
    <row r="74" spans="1:5">
      <c r="A74" s="9" t="s">
        <v>103</v>
      </c>
      <c r="B74" s="18"/>
      <c r="C74" s="32">
        <f>C4+C5+C8-C73</f>
        <v>-1268495.0777999999</v>
      </c>
      <c r="D74" s="11"/>
      <c r="E74" s="11"/>
    </row>
    <row r="75" spans="1:5" ht="28.5">
      <c r="A75" s="12" t="s">
        <v>105</v>
      </c>
      <c r="B75" s="10"/>
      <c r="C75" s="32">
        <f>C74+C7</f>
        <v>-1369636.0677999998</v>
      </c>
      <c r="D75" s="11"/>
      <c r="E75" s="11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2018-03-16T03:43:18Z</cp:lastPrinted>
  <dcterms:created xsi:type="dcterms:W3CDTF">2018-02-13T05:54:21Z</dcterms:created>
  <dcterms:modified xsi:type="dcterms:W3CDTF">2018-03-22T05:58:57Z</dcterms:modified>
</cp:coreProperties>
</file>