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Лист1!$A$1:$F$68</definedName>
  </definedNames>
  <calcPr calcId="124519" calcMode="manual"/>
</workbook>
</file>

<file path=xl/calcChain.xml><?xml version="1.0" encoding="utf-8"?>
<calcChain xmlns="http://schemas.openxmlformats.org/spreadsheetml/2006/main">
  <c r="C66" i="1"/>
  <c r="C67" s="1"/>
  <c r="C68" s="1"/>
  <c r="C65"/>
  <c r="C8"/>
  <c r="C9"/>
  <c r="C12" s="1"/>
  <c r="C30"/>
  <c r="C36"/>
  <c r="C57"/>
  <c r="C58"/>
  <c r="C20"/>
  <c r="C10"/>
  <c r="C64"/>
  <c r="C63" s="1"/>
  <c r="C51"/>
  <c r="C54"/>
  <c r="C23"/>
  <c r="C14"/>
  <c r="C17"/>
  <c r="B36" l="1"/>
  <c r="B58" l="1"/>
  <c r="B57"/>
  <c r="B54"/>
  <c r="B51"/>
  <c r="B50"/>
  <c r="B49"/>
  <c r="B48"/>
  <c r="B47"/>
  <c r="B20"/>
  <c r="B17"/>
  <c r="B14"/>
  <c r="B64" l="1"/>
  <c r="B63" s="1"/>
  <c r="B65" s="1"/>
</calcChain>
</file>

<file path=xl/sharedStrings.xml><?xml version="1.0" encoding="utf-8"?>
<sst xmlns="http://schemas.openxmlformats.org/spreadsheetml/2006/main" count="222" uniqueCount="128">
  <si>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</si>
  <si>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</si>
  <si>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</si>
  <si>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</si>
  <si>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</si>
  <si>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</si>
  <si>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</si>
  <si>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</si>
  <si>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</si>
  <si>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</si>
  <si>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</si>
  <si>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</si>
  <si>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</si>
  <si>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</si>
  <si>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</si>
  <si>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</si>
  <si>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</si>
  <si>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</si>
  <si>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</si>
  <si>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</si>
  <si>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</si>
  <si>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</si>
  <si>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</si>
  <si>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</si>
  <si>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</si>
  <si>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</si>
  <si>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</si>
  <si>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Выезд а/машины по заявке</t>
  </si>
  <si>
    <t>выезд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</si>
  <si>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</si>
  <si>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</si>
  <si>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</si>
  <si>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</si>
  <si>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</si>
  <si>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</si>
  <si>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</si>
  <si>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</si>
  <si>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1м</t>
  </si>
  <si>
    <t xml:space="preserve">Годовая фактическая стоимость работ (услуг) </t>
  </si>
  <si>
    <t>сброс воздуха с системы отопления</t>
  </si>
  <si>
    <t>Адрес: ул. Юности, д. 3</t>
  </si>
  <si>
    <t>Отогрев стояков</t>
  </si>
  <si>
    <t>Смена труб отопления ППР д. 25 (без сварочных работ)</t>
  </si>
  <si>
    <t>прочистка канализационной сети внутренней</t>
  </si>
  <si>
    <t>Доходы по дому: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</si>
  <si>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</si>
  <si>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</si>
  <si>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</si>
  <si>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</si>
  <si>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 xml:space="preserve">Накопительная по работам за период c  01.01.2018 по  31.12.2018 г.                                                                                   </t>
  </si>
  <si>
    <t xml:space="preserve">По адресу ЮНОСТИ ул. д.3                                               </t>
  </si>
  <si>
    <t>Сумма</t>
  </si>
  <si>
    <t>Ед.изм</t>
  </si>
  <si>
    <t>Кол-во</t>
  </si>
  <si>
    <t>Вывоз ТКО 1,2 кв. 2018 г. коэф. 0,6;0,8;0,85;0,9;1</t>
  </si>
  <si>
    <t>Вывоз ТКО 1,2 кв. 2018 г. коэф. 0,6;0,8;0,85;0,9;1 Итог</t>
  </si>
  <si>
    <t>Вывоз ТКО 3,4 кв. 2018г. К=0,6;0,8;0,85;0,9;1</t>
  </si>
  <si>
    <t>Вывоз ТКО 3,4 кв. 2018г. К=0,6;0,8;0,85;0,9;1 Итог</t>
  </si>
  <si>
    <t>Выезд а/машины по заявке Итог</t>
  </si>
  <si>
    <t>Горячая вода (ОДН) 1,2 кв. 2018 г. к=0,8</t>
  </si>
  <si>
    <t>Горячая вода (ОДН) 1,2 кв. 2018 г. к=0,8 Итог</t>
  </si>
  <si>
    <t>Горячая. вода,потр.при содер.общ.имущ. в МКД 2018г. 3,4 кв.</t>
  </si>
  <si>
    <t>Горячая. вода,потр.при содер.общ.имущ. в МКД 2018г. 3,4 кв. Итог</t>
  </si>
  <si>
    <t>Закрытие и открытие стояков Итог</t>
  </si>
  <si>
    <t>Замена электропроводки</t>
  </si>
  <si>
    <t>Замена электропроводки Итог</t>
  </si>
  <si>
    <t>Орг-ция мест накоп. ртуть содержащих ламп 1,2 кв. 2018 г. к=</t>
  </si>
  <si>
    <t>Орг-ция мест накоп. ртуть содержащих ламп 1,2 кв. 2018 г. к= Итог</t>
  </si>
  <si>
    <t>Орг-ция мест накоп.ртуть содерж-х ламп 3,4 кв.2018 г.К=0,6;0</t>
  </si>
  <si>
    <t>Орг-ция мест накоп.ртуть содерж-х ламп 3,4 кв.2018 г.К=0,6;0 Итог</t>
  </si>
  <si>
    <t>Отогрев стояков Итог</t>
  </si>
  <si>
    <t>Ремонт вентилей д.20-32</t>
  </si>
  <si>
    <t>Ремонт вентилей д.20-32 Итог</t>
  </si>
  <si>
    <t>Смена стекол</t>
  </si>
  <si>
    <t>Смена стекол Итог</t>
  </si>
  <si>
    <t>Смена труб канализации д. 100</t>
  </si>
  <si>
    <t>Смена труб канализации д. 100 Итог</t>
  </si>
  <si>
    <t>Смена труб отопления ППР д. 25 (без сварочных работ) Итог</t>
  </si>
  <si>
    <t>Содержание ДРС 1,2 кв. 2018 г. коэф. 0,8</t>
  </si>
  <si>
    <t>Содержание ДРС 1,2 кв. 2018 г. коэф. 0,8 Итог</t>
  </si>
  <si>
    <t>Содержание ДРС 3,4 кв. 2018 г. к=0,8</t>
  </si>
  <si>
    <t>Содержание ДРС 3,4 кв. 2018 г. к=0,8 Итог</t>
  </si>
  <si>
    <t>ТО газового оборудования к=0,6;0,8;0,85;0,9;1( 1,2 кв. 2018</t>
  </si>
  <si>
    <t>ТО газового оборудования к=0,6;0,8;0,85;0,9;1( 1,2 кв. 2018 Итог</t>
  </si>
  <si>
    <t>Тех.обслуживание газового оборудования.К= 0,6;0,8;0,9,1 (3,4</t>
  </si>
  <si>
    <t>Тех.обслуживание газового оборудования.К= 0,6;0,8;0,9,1 (3,4 Итог</t>
  </si>
  <si>
    <t>Уборка МОП 1,2 кв. 2018 г. коэф. 0,8</t>
  </si>
  <si>
    <t>Уборка МОП 1,2 кв. 2018 г. коэф. 0,8 Итог</t>
  </si>
  <si>
    <t>Уборка МОП 3,4 кв. 2018г. К=0,8</t>
  </si>
  <si>
    <t>Уборка МОП 3,4 кв. 2018г. К=0,8 Итог</t>
  </si>
  <si>
    <t>Уборка придомовой территории 1,2 кв. 2018 г. коэф. 0,8</t>
  </si>
  <si>
    <t>Уборка придомовой территории 1,2 кв. 2018 г. коэф. 0,8 Итог</t>
  </si>
  <si>
    <t>Уборка придомовой территории 3,4 кв. 2018 г.К=0,8</t>
  </si>
  <si>
    <t>Уборка придомовой территории 3,4 кв. 2018 г.К=0,8 Итог</t>
  </si>
  <si>
    <t>Управление жилым фондом 3,4 кв. 2018 г. 0,6;0,8;0,85;0,9;1</t>
  </si>
  <si>
    <t>Управление жилым фондом 3,4 кв. 2018 г. 0,6;0,8;0,85;0,9;1 Итог</t>
  </si>
  <si>
    <t>Управлением жил. фонд 1,2 кв. 2018 г. 0,6;0,8;0,85;0,9;1</t>
  </si>
  <si>
    <t>Управлением жил. фонд 1,2 кв. 2018 г. 0,6;0,8;0,85;0,9;1 Итог</t>
  </si>
  <si>
    <t>Устройство козырька</t>
  </si>
  <si>
    <t>Устройство козырька Итог</t>
  </si>
  <si>
    <t>Холодная вода (ОДН) 1,2 кв. 2018 г. к=0,6;0,8</t>
  </si>
  <si>
    <t>Холодная вода (ОДН) 1,2 кв. 2018 г. к=0,6;0,8 Итог</t>
  </si>
  <si>
    <t>Холодная вода,потр. при содер.общ.имущ.МКД 3,4 кв.2018г 1-5</t>
  </si>
  <si>
    <t>Холодная вода,потр. при содер.общ.имущ.МКД 3,4 кв.2018г 1-5 Итог</t>
  </si>
  <si>
    <t>Электр-я энергия потр. при содержании общего имущ. в МКД 201</t>
  </si>
  <si>
    <t>Электр-я энергия потр. при содержании общего имущ. в МКД 201 Итог</t>
  </si>
  <si>
    <t>Электрическая энергия,потр.при содержании.общегоимущ.в МКД 3</t>
  </si>
  <si>
    <t>Электрическая энергия,потр.при содержании.общегоимущ.в МКД 3 Итог</t>
  </si>
  <si>
    <t>осмотр подвала Итог</t>
  </si>
  <si>
    <t>прочистка канализационной сети внутренней Итог</t>
  </si>
  <si>
    <t>ремонт шиферной кровли</t>
  </si>
  <si>
    <t>1 м2</t>
  </si>
  <si>
    <t>ремонт шиферной кровли Итог</t>
  </si>
  <si>
    <t>сброс воздуха с системы отопления Итог</t>
  </si>
  <si>
    <t>установка пошагового светильника</t>
  </si>
  <si>
    <t>установка пошагового светильника Итог</t>
  </si>
  <si>
    <t>чистка врезки</t>
  </si>
  <si>
    <t>чистка врезки Итог</t>
  </si>
  <si>
    <t>Общий итог</t>
  </si>
  <si>
    <t>Орг-ция мест накоп.ртуть содерж-х ламп 3,4 кв.2018 г.К=0,6;0,8</t>
  </si>
  <si>
    <t>Орг-ция мест накоп. ртуть содержащих ламп 1,2 кв. 2018 г. к=0,8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</si>
  <si>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</si>
  <si>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</si>
  <si>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</si>
  <si>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период: 01.01.2018-31.12.2018</t>
  </si>
  <si>
    <t>ГАМЦ "КМЦ г.Читы"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</si>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</sst>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0" fontId="0" fillId="3" borderId="6" xfId="0" applyFill="1" applyBorder="1"/>
    <xf numFmtId="0" fontId="0" fillId="0" borderId="0" xfId="0"/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9" fillId="0" borderId="6" xfId="0" applyNumberFormat="1" applyFont="1" applyFill="1" applyBorder="1"/>
    <xf numFmtId="0" fontId="9" fillId="0" borderId="6" xfId="0" applyFont="1" applyFill="1" applyBorder="1"/>
    <xf numFmtId="0" fontId="0" fillId="3" borderId="0" xfId="0" applyFill="1"/>
    <xf numFmtId="43" fontId="4" fillId="0" borderId="0" xfId="1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58" workbookViewId="0">
      <selection activeCell="A68" sqref="A68"/>
    </sheetView>
  </sheetViews>
  <sheetFormatPr defaultRowHeight="15" outlineLevelRow="1"/>
  <cols>
    <col min="1" max="1" width="59.5703125" style="16" customWidth="1"/>
    <col min="2" max="2" width="15.5703125" style="3" hidden="1" customWidth="1"/>
    <col min="3" max="3" width="17.28515625" style="4" customWidth="1"/>
    <col min="4" max="4" width="12.140625" style="4" customWidth="1"/>
    <col min="5" max="5" width="13.28515625" style="31" customWidth="1"/>
    <col min="6" max="6" width="0" style="1" hidden="1" customWidth="1"/>
    <col min="7" max="16384" width="9.140625" style="1"/>
  </cols>
  <sheetData>
    <row r="1" spans="1:5" ht="66.75" customHeight="1">
      <c r="A1" s="38" t="s">
        <v>0</v>
      </c>
      <c r="B1" s="38"/>
      <c r="C1" s="38"/>
      <c r="D1" s="38"/>
      <c r="E1" s="38"/>
    </row>
    <row r="2" spans="1:5">
      <c r="A2" s="7" t="s">
        <v>40</v>
      </c>
      <c r="B2" s="8" t="s">
        <v>1</v>
      </c>
      <c r="C2" s="40" t="s">
        <v>124</v>
      </c>
      <c r="D2" s="40"/>
      <c r="E2" s="40"/>
    </row>
    <row r="3" spans="1:5" ht="57">
      <c r="A3" s="5" t="s">
        <v>2</v>
      </c>
      <c r="B3" s="6" t="s">
        <v>3</v>
      </c>
      <c r="C3" s="18" t="s">
        <v>38</v>
      </c>
      <c r="D3" s="19" t="s">
        <v>4</v>
      </c>
      <c r="E3" s="18" t="s">
        <v>5</v>
      </c>
    </row>
    <row r="4" spans="1:5">
      <c r="A4" s="5" t="s">
        <v>45</v>
      </c>
      <c r="B4" s="6"/>
      <c r="C4" s="18">
        <v>-576723.93000000005</v>
      </c>
      <c r="D4" s="19"/>
      <c r="E4" s="18"/>
    </row>
    <row r="5" spans="1:5">
      <c r="A5" s="41" t="s">
        <v>44</v>
      </c>
      <c r="B5" s="42"/>
      <c r="C5" s="42"/>
      <c r="D5" s="42"/>
      <c r="E5" s="43"/>
    </row>
    <row r="6" spans="1:5">
      <c r="A6" s="5" t="s">
        <v>46</v>
      </c>
      <c r="B6" s="6"/>
      <c r="C6" s="18">
        <v>831286.79</v>
      </c>
      <c r="D6" s="19"/>
      <c r="E6" s="18"/>
    </row>
    <row r="7" spans="1:5">
      <c r="A7" s="5" t="s">
        <v>47</v>
      </c>
      <c r="B7" s="6"/>
      <c r="C7" s="18">
        <v>796141</v>
      </c>
      <c r="D7" s="19"/>
      <c r="E7" s="18"/>
    </row>
    <row r="8" spans="1:5">
      <c r="A8" s="5" t="s">
        <v>127</v>
      </c>
      <c r="B8" s="6"/>
      <c r="C8" s="18">
        <f>C7-C6</f>
        <v>-35145.790000000037</v>
      </c>
      <c r="D8" s="19"/>
      <c r="E8" s="18"/>
    </row>
    <row r="9" spans="1:5">
      <c r="A9" s="5" t="s">
        <v>6</v>
      </c>
      <c r="B9" s="6"/>
      <c r="C9" s="18">
        <f>C10+C11</f>
        <v>72168.98000000001</v>
      </c>
      <c r="D9" s="19"/>
      <c r="E9" s="18"/>
    </row>
    <row r="10" spans="1:5">
      <c r="A10" s="34" t="s">
        <v>7</v>
      </c>
      <c r="B10" s="35"/>
      <c r="C10" s="36">
        <f>528.64*12</f>
        <v>6343.68</v>
      </c>
      <c r="D10" s="19"/>
      <c r="E10" s="36"/>
    </row>
    <row r="11" spans="1:5">
      <c r="A11" s="34" t="s">
        <v>125</v>
      </c>
      <c r="B11" s="35"/>
      <c r="C11" s="37">
        <v>65825.3</v>
      </c>
      <c r="D11" s="19"/>
      <c r="E11" s="36"/>
    </row>
    <row r="12" spans="1:5">
      <c r="A12" s="7" t="s">
        <v>48</v>
      </c>
      <c r="B12" s="8"/>
      <c r="C12" s="20">
        <f>C6+C9</f>
        <v>903455.77</v>
      </c>
      <c r="D12" s="23"/>
      <c r="E12" s="11"/>
    </row>
    <row r="13" spans="1:5">
      <c r="A13" s="39" t="s">
        <v>8</v>
      </c>
      <c r="B13" s="39"/>
      <c r="C13" s="39"/>
      <c r="D13" s="39"/>
      <c r="E13" s="39"/>
    </row>
    <row r="14" spans="1:5" ht="29.25" thickBot="1">
      <c r="A14" s="9" t="s">
        <v>15</v>
      </c>
      <c r="B14" s="8">
        <f>B15</f>
        <v>0</v>
      </c>
      <c r="C14" s="20">
        <f>C15+C16</f>
        <v>131786.13</v>
      </c>
      <c r="D14" s="23"/>
      <c r="E14" s="11"/>
    </row>
    <row r="15" spans="1:5" s="25" customFormat="1" ht="15.75" thickBot="1">
      <c r="A15" s="27" t="s">
        <v>94</v>
      </c>
      <c r="B15" s="27"/>
      <c r="C15" s="27">
        <v>68214.5</v>
      </c>
      <c r="D15" s="32" t="s">
        <v>9</v>
      </c>
      <c r="E15" s="33">
        <v>17857.2</v>
      </c>
    </row>
    <row r="16" spans="1:5" s="25" customFormat="1" ht="15.75" thickBot="1">
      <c r="A16" s="27" t="s">
        <v>96</v>
      </c>
      <c r="B16" s="27"/>
      <c r="C16" s="27">
        <v>63571.63</v>
      </c>
      <c r="D16" s="32" t="s">
        <v>9</v>
      </c>
      <c r="E16" s="33">
        <v>17857.2</v>
      </c>
    </row>
    <row r="17" spans="1:5" ht="29.25" thickBot="1">
      <c r="A17" s="9" t="s">
        <v>16</v>
      </c>
      <c r="B17" s="8">
        <f>B19</f>
        <v>0</v>
      </c>
      <c r="C17" s="20">
        <f>C19+C18</f>
        <v>51073.14</v>
      </c>
      <c r="D17" s="23"/>
      <c r="E17" s="11"/>
    </row>
    <row r="18" spans="1:5" s="25" customFormat="1" ht="15.75" thickBot="1">
      <c r="A18" s="27" t="s">
        <v>86</v>
      </c>
      <c r="B18" s="27"/>
      <c r="C18" s="27">
        <v>22146.42</v>
      </c>
      <c r="D18" s="32" t="s">
        <v>9</v>
      </c>
      <c r="E18" s="33">
        <v>17860</v>
      </c>
    </row>
    <row r="19" spans="1:5" s="25" customFormat="1" ht="15.75" thickBot="1">
      <c r="A19" s="27" t="s">
        <v>88</v>
      </c>
      <c r="B19" s="27"/>
      <c r="C19" s="27">
        <v>28926.720000000001</v>
      </c>
      <c r="D19" s="32" t="s">
        <v>9</v>
      </c>
      <c r="E19" s="33">
        <v>17856</v>
      </c>
    </row>
    <row r="20" spans="1:5" ht="29.25" thickBot="1">
      <c r="A20" s="9" t="s">
        <v>17</v>
      </c>
      <c r="B20" s="10" t="e">
        <f>B21+#REF!</f>
        <v>#REF!</v>
      </c>
      <c r="C20" s="20">
        <f>C21+C22</f>
        <v>74028.799999999988</v>
      </c>
      <c r="D20" s="12"/>
      <c r="E20" s="11"/>
    </row>
    <row r="21" spans="1:5" s="25" customFormat="1" ht="15.75" thickBot="1">
      <c r="A21" s="27" t="s">
        <v>54</v>
      </c>
      <c r="B21" s="27"/>
      <c r="C21" s="27">
        <v>36261.199999999997</v>
      </c>
      <c r="D21" s="32" t="s">
        <v>18</v>
      </c>
      <c r="E21" s="33">
        <v>674</v>
      </c>
    </row>
    <row r="22" spans="1:5" s="25" customFormat="1" ht="15.75" thickBot="1">
      <c r="A22" s="27" t="s">
        <v>56</v>
      </c>
      <c r="B22" s="27"/>
      <c r="C22" s="27">
        <v>37767.599999999999</v>
      </c>
      <c r="D22" s="32" t="s">
        <v>18</v>
      </c>
      <c r="E22" s="33">
        <v>702</v>
      </c>
    </row>
    <row r="23" spans="1:5" ht="43.5" thickBot="1">
      <c r="A23" s="9" t="s">
        <v>19</v>
      </c>
      <c r="B23" s="8"/>
      <c r="C23" s="20">
        <f>C24+C25+C26+C27+C28+C29</f>
        <v>13858.100000000002</v>
      </c>
      <c r="D23" s="23"/>
      <c r="E23" s="11"/>
    </row>
    <row r="24" spans="1:5" s="25" customFormat="1" ht="15.75" thickBot="1">
      <c r="A24" s="27" t="s">
        <v>59</v>
      </c>
      <c r="B24" s="27"/>
      <c r="C24" s="27">
        <v>1428.92</v>
      </c>
      <c r="D24" s="32" t="s">
        <v>9</v>
      </c>
      <c r="E24" s="33">
        <v>17861.400000000001</v>
      </c>
    </row>
    <row r="25" spans="1:5" s="25" customFormat="1" ht="15.75" thickBot="1">
      <c r="A25" s="27" t="s">
        <v>61</v>
      </c>
      <c r="B25" s="27"/>
      <c r="C25" s="27">
        <v>1607.15</v>
      </c>
      <c r="D25" s="32" t="s">
        <v>9</v>
      </c>
      <c r="E25" s="33">
        <v>17857.2</v>
      </c>
    </row>
    <row r="26" spans="1:5" s="25" customFormat="1" ht="15.75" thickBot="1">
      <c r="A26" s="27" t="s">
        <v>100</v>
      </c>
      <c r="B26" s="27"/>
      <c r="C26" s="27">
        <v>1357.46</v>
      </c>
      <c r="D26" s="32" t="s">
        <v>9</v>
      </c>
      <c r="E26" s="33">
        <v>17861.400000000001</v>
      </c>
    </row>
    <row r="27" spans="1:5" s="25" customFormat="1" ht="15.75" thickBot="1">
      <c r="A27" s="27" t="s">
        <v>102</v>
      </c>
      <c r="B27" s="27"/>
      <c r="C27" s="27">
        <v>1428.58</v>
      </c>
      <c r="D27" s="32" t="s">
        <v>9</v>
      </c>
      <c r="E27" s="33">
        <v>17857.2</v>
      </c>
    </row>
    <row r="28" spans="1:5" s="25" customFormat="1" ht="15.75" thickBot="1">
      <c r="A28" s="27" t="s">
        <v>104</v>
      </c>
      <c r="B28" s="27"/>
      <c r="C28" s="27">
        <v>1071.68</v>
      </c>
      <c r="D28" s="32" t="s">
        <v>9</v>
      </c>
      <c r="E28" s="33">
        <v>17861.400000000001</v>
      </c>
    </row>
    <row r="29" spans="1:5" s="25" customFormat="1" ht="15.75" thickBot="1">
      <c r="A29" s="27" t="s">
        <v>106</v>
      </c>
      <c r="B29" s="27"/>
      <c r="C29" s="27">
        <v>6964.31</v>
      </c>
      <c r="D29" s="32" t="s">
        <v>9</v>
      </c>
      <c r="E29" s="33">
        <v>17857.2</v>
      </c>
    </row>
    <row r="30" spans="1:5" ht="43.5" outlineLevel="1" thickBot="1">
      <c r="A30" s="9" t="s">
        <v>20</v>
      </c>
      <c r="B30" s="17"/>
      <c r="C30" s="21">
        <f>C31+C32+C33+C34+C35</f>
        <v>3293.9700000000003</v>
      </c>
      <c r="D30" s="23"/>
      <c r="E30" s="22"/>
    </row>
    <row r="31" spans="1:5" s="25" customFormat="1" ht="15.75" thickBot="1">
      <c r="A31" s="27" t="s">
        <v>64</v>
      </c>
      <c r="B31" s="27"/>
      <c r="C31" s="27">
        <v>179.03</v>
      </c>
      <c r="D31" s="32" t="s">
        <v>10</v>
      </c>
      <c r="E31" s="33">
        <v>1</v>
      </c>
    </row>
    <row r="32" spans="1:5" s="25" customFormat="1" ht="15.75" thickBot="1">
      <c r="A32" s="27" t="s">
        <v>73</v>
      </c>
      <c r="B32" s="27"/>
      <c r="C32" s="27">
        <v>163.02000000000001</v>
      </c>
      <c r="D32" s="32" t="s">
        <v>9</v>
      </c>
      <c r="E32" s="33">
        <v>0.24</v>
      </c>
    </row>
    <row r="33" spans="1:6" s="25" customFormat="1" ht="15.75" thickBot="1">
      <c r="A33" s="27" t="s">
        <v>98</v>
      </c>
      <c r="B33" s="27"/>
      <c r="C33" s="27">
        <v>175.08</v>
      </c>
      <c r="D33" s="32" t="s">
        <v>9</v>
      </c>
      <c r="E33" s="33">
        <v>0.5</v>
      </c>
    </row>
    <row r="34" spans="1:6" s="25" customFormat="1" ht="15.75" thickBot="1">
      <c r="A34" s="27" t="s">
        <v>110</v>
      </c>
      <c r="B34" s="27"/>
      <c r="C34" s="27">
        <v>513.88</v>
      </c>
      <c r="D34" s="32" t="s">
        <v>111</v>
      </c>
      <c r="E34" s="33">
        <v>1.5</v>
      </c>
    </row>
    <row r="35" spans="1:6" s="25" customFormat="1" ht="15.75" thickBot="1">
      <c r="A35" s="27" t="s">
        <v>114</v>
      </c>
      <c r="B35" s="27"/>
      <c r="C35" s="27">
        <v>2262.96</v>
      </c>
      <c r="D35" s="32" t="s">
        <v>11</v>
      </c>
      <c r="E35" s="33">
        <v>1</v>
      </c>
    </row>
    <row r="36" spans="1:6" ht="57.75" thickBot="1">
      <c r="A36" s="9" t="s">
        <v>21</v>
      </c>
      <c r="B36" s="8" t="e">
        <f>SUM(#REF!)</f>
        <v>#REF!</v>
      </c>
      <c r="C36" s="20">
        <f>C37+C38+C39+C40+C41+C42+C43+C44+C45+C46</f>
        <v>43158.750000000007</v>
      </c>
      <c r="D36" s="23"/>
      <c r="E36" s="11"/>
      <c r="F36" s="2" t="s">
        <v>12</v>
      </c>
    </row>
    <row r="37" spans="1:6" s="25" customFormat="1" ht="15.75" thickBot="1">
      <c r="A37" s="27" t="s">
        <v>27</v>
      </c>
      <c r="B37" s="27"/>
      <c r="C37" s="27">
        <v>484.53</v>
      </c>
      <c r="D37" s="32" t="s">
        <v>28</v>
      </c>
      <c r="E37" s="33">
        <v>1</v>
      </c>
    </row>
    <row r="38" spans="1:6" s="25" customFormat="1" ht="15.75" thickBot="1">
      <c r="A38" s="27" t="s">
        <v>24</v>
      </c>
      <c r="B38" s="27"/>
      <c r="C38" s="27">
        <v>1618.72</v>
      </c>
      <c r="D38" s="32" t="s">
        <v>25</v>
      </c>
      <c r="E38" s="33">
        <v>2</v>
      </c>
    </row>
    <row r="39" spans="1:6" s="25" customFormat="1" ht="15.75" thickBot="1">
      <c r="A39" s="27" t="s">
        <v>41</v>
      </c>
      <c r="B39" s="27"/>
      <c r="C39" s="27">
        <v>3392.78</v>
      </c>
      <c r="D39" s="32" t="s">
        <v>37</v>
      </c>
      <c r="E39" s="33">
        <v>2.5</v>
      </c>
    </row>
    <row r="40" spans="1:6" s="25" customFormat="1" ht="15.75" thickBot="1">
      <c r="A40" s="27" t="s">
        <v>71</v>
      </c>
      <c r="B40" s="27"/>
      <c r="C40" s="27">
        <v>383.63</v>
      </c>
      <c r="D40" s="32" t="s">
        <v>11</v>
      </c>
      <c r="E40" s="33">
        <v>1</v>
      </c>
    </row>
    <row r="41" spans="1:6" s="25" customFormat="1" ht="15.75" thickBot="1">
      <c r="A41" s="27" t="s">
        <v>75</v>
      </c>
      <c r="B41" s="27"/>
      <c r="C41" s="27">
        <v>2193.3000000000002</v>
      </c>
      <c r="D41" s="32" t="s">
        <v>10</v>
      </c>
      <c r="E41" s="33">
        <v>2</v>
      </c>
    </row>
    <row r="42" spans="1:6" s="25" customFormat="1" ht="15.75" thickBot="1">
      <c r="A42" s="27" t="s">
        <v>42</v>
      </c>
      <c r="B42" s="27"/>
      <c r="C42" s="27">
        <v>24588.799999999999</v>
      </c>
      <c r="D42" s="32" t="s">
        <v>10</v>
      </c>
      <c r="E42" s="33">
        <v>32</v>
      </c>
    </row>
    <row r="43" spans="1:6" s="25" customFormat="1" ht="15.75" thickBot="1">
      <c r="A43" s="27" t="s">
        <v>22</v>
      </c>
      <c r="B43" s="27"/>
      <c r="C43" s="27">
        <v>1080.56</v>
      </c>
      <c r="D43" s="32" t="s">
        <v>23</v>
      </c>
      <c r="E43" s="33">
        <v>4</v>
      </c>
    </row>
    <row r="44" spans="1:6" s="25" customFormat="1" ht="15.75" thickBot="1">
      <c r="A44" s="27" t="s">
        <v>43</v>
      </c>
      <c r="B44" s="27"/>
      <c r="C44" s="27">
        <v>4785.84</v>
      </c>
      <c r="D44" s="32" t="s">
        <v>10</v>
      </c>
      <c r="E44" s="33">
        <v>24</v>
      </c>
    </row>
    <row r="45" spans="1:6" s="25" customFormat="1" ht="15.75" thickBot="1">
      <c r="A45" s="27" t="s">
        <v>39</v>
      </c>
      <c r="B45" s="27"/>
      <c r="C45" s="27">
        <v>3729.18</v>
      </c>
      <c r="D45" s="32" t="s">
        <v>25</v>
      </c>
      <c r="E45" s="33">
        <v>6</v>
      </c>
    </row>
    <row r="46" spans="1:6" s="25" customFormat="1" ht="15.75" thickBot="1">
      <c r="A46" s="27" t="s">
        <v>116</v>
      </c>
      <c r="B46" s="27"/>
      <c r="C46" s="27">
        <v>901.41</v>
      </c>
      <c r="D46" s="32" t="s">
        <v>11</v>
      </c>
      <c r="E46" s="33">
        <v>1</v>
      </c>
    </row>
    <row r="47" spans="1:6" ht="28.5">
      <c r="A47" s="9" t="s">
        <v>26</v>
      </c>
      <c r="B47" s="8" t="e">
        <f>#REF!+#REF!</f>
        <v>#REF!</v>
      </c>
      <c r="C47" s="20">
        <v>0</v>
      </c>
      <c r="D47" s="23"/>
      <c r="E47" s="22">
        <v>4</v>
      </c>
    </row>
    <row r="48" spans="1:6" ht="28.5">
      <c r="A48" s="9" t="s">
        <v>29</v>
      </c>
      <c r="B48" s="8" t="e">
        <f>SUM(#REF!)</f>
        <v>#REF!</v>
      </c>
      <c r="C48" s="20">
        <v>0</v>
      </c>
      <c r="D48" s="23"/>
      <c r="E48" s="11"/>
    </row>
    <row r="49" spans="1:5" ht="28.5">
      <c r="A49" s="9" t="s">
        <v>30</v>
      </c>
      <c r="B49" s="8" t="e">
        <f>#REF!</f>
        <v>#REF!</v>
      </c>
      <c r="C49" s="20">
        <v>0</v>
      </c>
      <c r="D49" s="23"/>
      <c r="E49" s="11"/>
    </row>
    <row r="50" spans="1:5" ht="28.5">
      <c r="A50" s="9" t="s">
        <v>31</v>
      </c>
      <c r="B50" s="8" t="e">
        <f>#REF!+#REF!</f>
        <v>#REF!</v>
      </c>
      <c r="C50" s="20">
        <v>0</v>
      </c>
      <c r="D50" s="23"/>
      <c r="E50" s="11"/>
    </row>
    <row r="51" spans="1:5" ht="29.25" thickBot="1">
      <c r="A51" s="9" t="s">
        <v>32</v>
      </c>
      <c r="B51" s="8">
        <f>B53</f>
        <v>0</v>
      </c>
      <c r="C51" s="20">
        <f>C52+C53</f>
        <v>7142.88</v>
      </c>
      <c r="D51" s="23"/>
      <c r="E51" s="22"/>
    </row>
    <row r="52" spans="1:5" s="25" customFormat="1" ht="15.75" thickBot="1">
      <c r="A52" s="27" t="s">
        <v>82</v>
      </c>
      <c r="B52" s="27"/>
      <c r="C52" s="27">
        <v>3392.87</v>
      </c>
      <c r="D52" s="32" t="s">
        <v>9</v>
      </c>
      <c r="E52" s="33">
        <v>17857.2</v>
      </c>
    </row>
    <row r="53" spans="1:5" s="25" customFormat="1" ht="15.75" thickBot="1">
      <c r="A53" s="27" t="s">
        <v>84</v>
      </c>
      <c r="B53" s="27"/>
      <c r="C53" s="27">
        <v>3750.01</v>
      </c>
      <c r="D53" s="32" t="s">
        <v>9</v>
      </c>
      <c r="E53" s="33">
        <v>17857.2</v>
      </c>
    </row>
    <row r="54" spans="1:5" ht="29.25" thickBot="1">
      <c r="A54" s="9" t="s">
        <v>33</v>
      </c>
      <c r="B54" s="8" t="e">
        <f>B56+#REF!</f>
        <v>#REF!</v>
      </c>
      <c r="C54" s="20">
        <f>C55+C56</f>
        <v>20589.36</v>
      </c>
      <c r="D54" s="23"/>
      <c r="E54" s="11"/>
    </row>
    <row r="55" spans="1:5" s="25" customFormat="1" ht="15.75" thickBot="1">
      <c r="A55" s="27" t="s">
        <v>78</v>
      </c>
      <c r="B55" s="27"/>
      <c r="C55" s="27">
        <v>8446.4599999999991</v>
      </c>
      <c r="D55" s="32" t="s">
        <v>9</v>
      </c>
      <c r="E55" s="33">
        <v>17857.2</v>
      </c>
    </row>
    <row r="56" spans="1:5" s="25" customFormat="1" ht="15.75" thickBot="1">
      <c r="A56" s="27" t="s">
        <v>80</v>
      </c>
      <c r="B56" s="27"/>
      <c r="C56" s="27">
        <v>12142.9</v>
      </c>
      <c r="D56" s="32" t="s">
        <v>9</v>
      </c>
      <c r="E56" s="33">
        <v>17857.2</v>
      </c>
    </row>
    <row r="57" spans="1:5" ht="42.75">
      <c r="A57" s="9" t="s">
        <v>34</v>
      </c>
      <c r="B57" s="8" t="e">
        <f>#REF!</f>
        <v>#REF!</v>
      </c>
      <c r="C57" s="20">
        <f>0</f>
        <v>0</v>
      </c>
      <c r="D57" s="23"/>
      <c r="E57" s="22"/>
    </row>
    <row r="58" spans="1:5" ht="57.75" thickBot="1">
      <c r="A58" s="9" t="s">
        <v>35</v>
      </c>
      <c r="B58" s="8" t="e">
        <f>SUM(#REF!)</f>
        <v>#REF!</v>
      </c>
      <c r="C58" s="20">
        <f>C59+C60+C61+C62</f>
        <v>95433.78</v>
      </c>
      <c r="D58" s="23"/>
      <c r="E58" s="22"/>
    </row>
    <row r="59" spans="1:5" s="25" customFormat="1" ht="15.75" thickBot="1">
      <c r="A59" s="27" t="s">
        <v>120</v>
      </c>
      <c r="B59" s="27"/>
      <c r="C59" s="27">
        <v>303.57</v>
      </c>
      <c r="D59" s="32" t="s">
        <v>9</v>
      </c>
      <c r="E59" s="33">
        <v>17857.2</v>
      </c>
    </row>
    <row r="60" spans="1:5" s="25" customFormat="1" ht="15.75" thickBot="1">
      <c r="A60" s="27" t="s">
        <v>119</v>
      </c>
      <c r="B60" s="27"/>
      <c r="C60" s="27">
        <v>303.57</v>
      </c>
      <c r="D60" s="32" t="s">
        <v>9</v>
      </c>
      <c r="E60" s="33">
        <v>17857.2</v>
      </c>
    </row>
    <row r="61" spans="1:5" s="25" customFormat="1" ht="15.75" thickBot="1">
      <c r="A61" s="27" t="s">
        <v>90</v>
      </c>
      <c r="B61" s="27"/>
      <c r="C61" s="27">
        <v>50365.2</v>
      </c>
      <c r="D61" s="32" t="s">
        <v>9</v>
      </c>
      <c r="E61" s="33">
        <v>17860</v>
      </c>
    </row>
    <row r="62" spans="1:5" s="25" customFormat="1" ht="15.75" thickBot="1">
      <c r="A62" s="27" t="s">
        <v>92</v>
      </c>
      <c r="B62" s="27"/>
      <c r="C62" s="27">
        <v>44461.440000000002</v>
      </c>
      <c r="D62" s="32" t="s">
        <v>9</v>
      </c>
      <c r="E62" s="33">
        <v>17856</v>
      </c>
    </row>
    <row r="63" spans="1:5">
      <c r="A63" s="9" t="s">
        <v>36</v>
      </c>
      <c r="B63" s="8">
        <f>B64</f>
        <v>3254.2372881355932</v>
      </c>
      <c r="C63" s="20">
        <f>C64</f>
        <v>3840</v>
      </c>
      <c r="D63" s="23"/>
      <c r="E63" s="22"/>
    </row>
    <row r="64" spans="1:5" ht="30">
      <c r="A64" s="13" t="s">
        <v>13</v>
      </c>
      <c r="B64" s="10">
        <f>C64/1.18</f>
        <v>3254.2372881355932</v>
      </c>
      <c r="C64" s="12">
        <f>E64*5*12</f>
        <v>3840</v>
      </c>
      <c r="D64" s="22" t="s">
        <v>14</v>
      </c>
      <c r="E64" s="11">
        <v>64</v>
      </c>
    </row>
    <row r="65" spans="1:5">
      <c r="A65" s="7" t="s">
        <v>121</v>
      </c>
      <c r="B65" s="14" t="e">
        <f>B14+B17+B20+#REF!+B36+B47+B48+B49+B50+B51+B54+B57+B58+B63</f>
        <v>#REF!</v>
      </c>
      <c r="C65" s="20">
        <f>C14++C17+C20+C23+C30+C36+C47+C48+C50+C51+C54+C57+C58</f>
        <v>440364.90999999992</v>
      </c>
      <c r="D65" s="23"/>
      <c r="E65" s="22"/>
    </row>
    <row r="66" spans="1:5">
      <c r="A66" s="7" t="s">
        <v>122</v>
      </c>
      <c r="B66" s="15"/>
      <c r="C66" s="20">
        <f>C65*1.18+C63</f>
        <v>523470.59379999986</v>
      </c>
      <c r="D66" s="23"/>
      <c r="E66" s="11"/>
    </row>
    <row r="67" spans="1:5">
      <c r="A67" s="7" t="s">
        <v>123</v>
      </c>
      <c r="B67" s="15"/>
      <c r="C67" s="20">
        <f>C4+C6+C9-C66</f>
        <v>-196738.75379999989</v>
      </c>
      <c r="D67" s="23"/>
      <c r="E67" s="11"/>
    </row>
    <row r="68" spans="1:5" ht="28.5">
      <c r="A68" s="9" t="s">
        <v>126</v>
      </c>
      <c r="B68" s="8"/>
      <c r="C68" s="20">
        <f>(C67)+(C8)</f>
        <v>-231884.54379999993</v>
      </c>
      <c r="D68" s="23"/>
      <c r="E68" s="11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6"/>
  <sheetViews>
    <sheetView topLeftCell="A70" workbookViewId="0">
      <selection activeCell="A72" sqref="A72:XFD72"/>
    </sheetView>
  </sheetViews>
  <sheetFormatPr defaultRowHeight="15"/>
  <cols>
    <col min="1" max="1" width="57" customWidth="1"/>
    <col min="2" max="2" width="57" style="25" hidden="1" customWidth="1"/>
  </cols>
  <sheetData>
    <row r="2" spans="1:5">
      <c r="A2" s="25" t="s">
        <v>49</v>
      </c>
      <c r="C2" s="25"/>
      <c r="D2" s="25"/>
      <c r="E2" s="25"/>
    </row>
    <row r="3" spans="1:5">
      <c r="A3" s="25" t="s">
        <v>50</v>
      </c>
      <c r="C3" s="25"/>
      <c r="D3" s="25"/>
      <c r="E3" s="25"/>
    </row>
    <row r="4" spans="1:5" ht="15.75" thickBot="1">
      <c r="A4" s="25"/>
      <c r="C4" s="25"/>
      <c r="D4" s="25"/>
      <c r="E4" s="25"/>
    </row>
    <row r="5" spans="1:5" ht="15.75" thickBot="1">
      <c r="A5" s="26"/>
      <c r="B5" s="26"/>
      <c r="C5" s="26" t="s">
        <v>51</v>
      </c>
      <c r="D5" s="26" t="s">
        <v>52</v>
      </c>
      <c r="E5" s="26" t="s">
        <v>53</v>
      </c>
    </row>
    <row r="6" spans="1:5" s="30" customFormat="1" ht="15.75" thickBot="1">
      <c r="A6" s="24" t="s">
        <v>54</v>
      </c>
      <c r="B6" s="24"/>
      <c r="C6" s="24">
        <v>36261.199999999997</v>
      </c>
      <c r="D6" s="24" t="s">
        <v>18</v>
      </c>
      <c r="E6" s="24">
        <v>674</v>
      </c>
    </row>
    <row r="7" spans="1:5" ht="15.75" thickBot="1">
      <c r="A7" s="28" t="s">
        <v>55</v>
      </c>
      <c r="B7" s="28"/>
      <c r="C7" s="27">
        <v>36261.199999999997</v>
      </c>
      <c r="D7" s="27"/>
      <c r="E7" s="27">
        <v>674</v>
      </c>
    </row>
    <row r="8" spans="1:5" s="30" customFormat="1" ht="15.75" thickBot="1">
      <c r="A8" s="24" t="s">
        <v>56</v>
      </c>
      <c r="B8" s="24"/>
      <c r="C8" s="24">
        <v>37767.599999999999</v>
      </c>
      <c r="D8" s="24" t="s">
        <v>18</v>
      </c>
      <c r="E8" s="24">
        <v>702</v>
      </c>
    </row>
    <row r="9" spans="1:5" ht="15.75" thickBot="1">
      <c r="A9" s="29" t="s">
        <v>57</v>
      </c>
      <c r="B9" s="29"/>
      <c r="C9" s="27">
        <v>37767.599999999999</v>
      </c>
      <c r="D9" s="27"/>
      <c r="E9" s="27">
        <v>702</v>
      </c>
    </row>
    <row r="10" spans="1:5" s="30" customFormat="1" ht="15.75" thickBot="1">
      <c r="A10" s="24" t="s">
        <v>27</v>
      </c>
      <c r="B10" s="24"/>
      <c r="C10" s="24">
        <v>484.53</v>
      </c>
      <c r="D10" s="24" t="s">
        <v>28</v>
      </c>
      <c r="E10" s="24">
        <v>1</v>
      </c>
    </row>
    <row r="11" spans="1:5" ht="15.75" thickBot="1">
      <c r="A11" s="29" t="s">
        <v>58</v>
      </c>
      <c r="B11" s="29"/>
      <c r="C11" s="27">
        <v>484.53</v>
      </c>
      <c r="D11" s="27"/>
      <c r="E11" s="27">
        <v>1</v>
      </c>
    </row>
    <row r="12" spans="1:5" s="30" customFormat="1" ht="15.75" thickBot="1">
      <c r="A12" s="24" t="s">
        <v>59</v>
      </c>
      <c r="B12" s="24"/>
      <c r="C12" s="24">
        <v>1428.92</v>
      </c>
      <c r="D12" s="24" t="s">
        <v>9</v>
      </c>
      <c r="E12" s="24">
        <v>17861.400000000001</v>
      </c>
    </row>
    <row r="13" spans="1:5" ht="15.75" thickBot="1">
      <c r="A13" s="29" t="s">
        <v>60</v>
      </c>
      <c r="B13" s="29"/>
      <c r="C13" s="27">
        <v>1428.92</v>
      </c>
      <c r="D13" s="27"/>
      <c r="E13" s="27">
        <v>17861.400000000001</v>
      </c>
    </row>
    <row r="14" spans="1:5" s="30" customFormat="1" ht="15.75" thickBot="1">
      <c r="A14" s="24" t="s">
        <v>61</v>
      </c>
      <c r="B14" s="24"/>
      <c r="C14" s="24">
        <v>1607.15</v>
      </c>
      <c r="D14" s="24" t="s">
        <v>9</v>
      </c>
      <c r="E14" s="24">
        <v>17857.2</v>
      </c>
    </row>
    <row r="15" spans="1:5" ht="15.75" thickBot="1">
      <c r="A15" s="29" t="s">
        <v>62</v>
      </c>
      <c r="B15" s="29"/>
      <c r="C15" s="27">
        <v>1607.15</v>
      </c>
      <c r="D15" s="27"/>
      <c r="E15" s="27">
        <v>17857.2</v>
      </c>
    </row>
    <row r="16" spans="1:5" s="30" customFormat="1" ht="15.75" thickBot="1">
      <c r="A16" s="24" t="s">
        <v>24</v>
      </c>
      <c r="B16" s="24"/>
      <c r="C16" s="24">
        <v>1618.72</v>
      </c>
      <c r="D16" s="24" t="s">
        <v>25</v>
      </c>
      <c r="E16" s="24">
        <v>2</v>
      </c>
    </row>
    <row r="17" spans="1:5" ht="15.75" thickBot="1">
      <c r="A17" s="29" t="s">
        <v>63</v>
      </c>
      <c r="B17" s="29"/>
      <c r="C17" s="27">
        <v>1618.72</v>
      </c>
      <c r="D17" s="27"/>
      <c r="E17" s="27">
        <v>2</v>
      </c>
    </row>
    <row r="18" spans="1:5" s="30" customFormat="1" ht="15.75" thickBot="1">
      <c r="A18" s="24" t="s">
        <v>64</v>
      </c>
      <c r="B18" s="24"/>
      <c r="C18" s="24">
        <v>179.03</v>
      </c>
      <c r="D18" s="24" t="s">
        <v>10</v>
      </c>
      <c r="E18" s="24">
        <v>1</v>
      </c>
    </row>
    <row r="19" spans="1:5" ht="15.75" thickBot="1">
      <c r="A19" s="29" t="s">
        <v>65</v>
      </c>
      <c r="B19" s="29"/>
      <c r="C19" s="27">
        <v>179.03</v>
      </c>
      <c r="D19" s="27"/>
      <c r="E19" s="27">
        <v>1</v>
      </c>
    </row>
    <row r="20" spans="1:5" s="30" customFormat="1" ht="15.75" thickBot="1">
      <c r="A20" s="24" t="s">
        <v>66</v>
      </c>
      <c r="B20" s="24"/>
      <c r="C20" s="24">
        <v>303.57</v>
      </c>
      <c r="D20" s="24" t="s">
        <v>9</v>
      </c>
      <c r="E20" s="24">
        <v>17857.2</v>
      </c>
    </row>
    <row r="21" spans="1:5" ht="15.75" thickBot="1">
      <c r="A21" s="29" t="s">
        <v>67</v>
      </c>
      <c r="B21" s="29"/>
      <c r="C21" s="27">
        <v>303.57</v>
      </c>
      <c r="D21" s="27"/>
      <c r="E21" s="27">
        <v>17857.2</v>
      </c>
    </row>
    <row r="22" spans="1:5" s="30" customFormat="1" ht="15.75" thickBot="1">
      <c r="A22" s="24" t="s">
        <v>68</v>
      </c>
      <c r="B22" s="24"/>
      <c r="C22" s="24">
        <v>303.57</v>
      </c>
      <c r="D22" s="24" t="s">
        <v>9</v>
      </c>
      <c r="E22" s="24">
        <v>17857.2</v>
      </c>
    </row>
    <row r="23" spans="1:5" ht="15.75" thickBot="1">
      <c r="A23" s="29" t="s">
        <v>69</v>
      </c>
      <c r="B23" s="29"/>
      <c r="C23" s="27">
        <v>303.57</v>
      </c>
      <c r="D23" s="27"/>
      <c r="E23" s="27">
        <v>17857.2</v>
      </c>
    </row>
    <row r="24" spans="1:5" s="30" customFormat="1" ht="15.75" thickBot="1">
      <c r="A24" s="24" t="s">
        <v>41</v>
      </c>
      <c r="B24" s="24"/>
      <c r="C24" s="24">
        <v>3392.78</v>
      </c>
      <c r="D24" s="24" t="s">
        <v>37</v>
      </c>
      <c r="E24" s="24">
        <v>2.5</v>
      </c>
    </row>
    <row r="25" spans="1:5" ht="15.75" thickBot="1">
      <c r="A25" s="29" t="s">
        <v>70</v>
      </c>
      <c r="B25" s="29"/>
      <c r="C25" s="27">
        <v>3392.78</v>
      </c>
      <c r="D25" s="27"/>
      <c r="E25" s="27">
        <v>2.5</v>
      </c>
    </row>
    <row r="26" spans="1:5" s="30" customFormat="1" ht="15.75" thickBot="1">
      <c r="A26" s="24" t="s">
        <v>71</v>
      </c>
      <c r="B26" s="24"/>
      <c r="C26" s="24">
        <v>383.63</v>
      </c>
      <c r="D26" s="24" t="s">
        <v>11</v>
      </c>
      <c r="E26" s="24">
        <v>1</v>
      </c>
    </row>
    <row r="27" spans="1:5" ht="15.75" thickBot="1">
      <c r="A27" s="29" t="s">
        <v>72</v>
      </c>
      <c r="B27" s="29"/>
      <c r="C27" s="27">
        <v>383.63</v>
      </c>
      <c r="D27" s="27"/>
      <c r="E27" s="27">
        <v>1</v>
      </c>
    </row>
    <row r="28" spans="1:5" s="30" customFormat="1" ht="15.75" thickBot="1">
      <c r="A28" s="24" t="s">
        <v>73</v>
      </c>
      <c r="B28" s="24"/>
      <c r="C28" s="24">
        <v>163.02000000000001</v>
      </c>
      <c r="D28" s="24" t="s">
        <v>9</v>
      </c>
      <c r="E28" s="24">
        <v>0.24</v>
      </c>
    </row>
    <row r="29" spans="1:5" ht="15.75" thickBot="1">
      <c r="A29" s="29" t="s">
        <v>74</v>
      </c>
      <c r="B29" s="29"/>
      <c r="C29" s="27">
        <v>163.02000000000001</v>
      </c>
      <c r="D29" s="27"/>
      <c r="E29" s="27">
        <v>0.24</v>
      </c>
    </row>
    <row r="30" spans="1:5" s="30" customFormat="1" ht="15.75" thickBot="1">
      <c r="A30" s="24" t="s">
        <v>75</v>
      </c>
      <c r="B30" s="24"/>
      <c r="C30" s="24">
        <v>2193.3000000000002</v>
      </c>
      <c r="D30" s="24" t="s">
        <v>10</v>
      </c>
      <c r="E30" s="24">
        <v>2</v>
      </c>
    </row>
    <row r="31" spans="1:5" ht="15.75" thickBot="1">
      <c r="A31" s="29" t="s">
        <v>76</v>
      </c>
      <c r="B31" s="29"/>
      <c r="C31" s="27">
        <v>2193.3000000000002</v>
      </c>
      <c r="D31" s="27"/>
      <c r="E31" s="27">
        <v>2</v>
      </c>
    </row>
    <row r="32" spans="1:5" s="30" customFormat="1" ht="15.75" thickBot="1">
      <c r="A32" s="24" t="s">
        <v>42</v>
      </c>
      <c r="B32" s="24"/>
      <c r="C32" s="24">
        <v>24588.799999999999</v>
      </c>
      <c r="D32" s="24" t="s">
        <v>10</v>
      </c>
      <c r="E32" s="24">
        <v>32</v>
      </c>
    </row>
    <row r="33" spans="1:5" ht="15.75" thickBot="1">
      <c r="A33" s="29" t="s">
        <v>77</v>
      </c>
      <c r="B33" s="29"/>
      <c r="C33" s="27">
        <v>24588.799999999999</v>
      </c>
      <c r="D33" s="27"/>
      <c r="E33" s="27">
        <v>32</v>
      </c>
    </row>
    <row r="34" spans="1:5" s="30" customFormat="1" ht="15.75" thickBot="1">
      <c r="A34" s="24" t="s">
        <v>78</v>
      </c>
      <c r="B34" s="24"/>
      <c r="C34" s="24">
        <v>8446.4599999999991</v>
      </c>
      <c r="D34" s="24" t="s">
        <v>9</v>
      </c>
      <c r="E34" s="24">
        <v>17857.2</v>
      </c>
    </row>
    <row r="35" spans="1:5" ht="15.75" thickBot="1">
      <c r="A35" s="29" t="s">
        <v>79</v>
      </c>
      <c r="B35" s="29"/>
      <c r="C35" s="27">
        <v>8446.4599999999991</v>
      </c>
      <c r="D35" s="27"/>
      <c r="E35" s="27">
        <v>17857.2</v>
      </c>
    </row>
    <row r="36" spans="1:5" s="30" customFormat="1" ht="15.75" thickBot="1">
      <c r="A36" s="24" t="s">
        <v>80</v>
      </c>
      <c r="B36" s="24"/>
      <c r="C36" s="24">
        <v>12142.9</v>
      </c>
      <c r="D36" s="24" t="s">
        <v>9</v>
      </c>
      <c r="E36" s="24">
        <v>17857.2</v>
      </c>
    </row>
    <row r="37" spans="1:5" ht="15.75" thickBot="1">
      <c r="A37" s="29" t="s">
        <v>81</v>
      </c>
      <c r="B37" s="29"/>
      <c r="C37" s="27">
        <v>12142.9</v>
      </c>
      <c r="D37" s="27"/>
      <c r="E37" s="27">
        <v>17857.2</v>
      </c>
    </row>
    <row r="38" spans="1:5" s="30" customFormat="1" ht="15.75" thickBot="1">
      <c r="A38" s="24" t="s">
        <v>82</v>
      </c>
      <c r="B38" s="24"/>
      <c r="C38" s="24">
        <v>3392.87</v>
      </c>
      <c r="D38" s="24" t="s">
        <v>9</v>
      </c>
      <c r="E38" s="24">
        <v>17857.2</v>
      </c>
    </row>
    <row r="39" spans="1:5" ht="15.75" thickBot="1">
      <c r="A39" s="29" t="s">
        <v>83</v>
      </c>
      <c r="B39" s="29"/>
      <c r="C39" s="27">
        <v>3392.87</v>
      </c>
      <c r="D39" s="27"/>
      <c r="E39" s="27">
        <v>17857.2</v>
      </c>
    </row>
    <row r="40" spans="1:5" s="30" customFormat="1" ht="15.75" thickBot="1">
      <c r="A40" s="24" t="s">
        <v>84</v>
      </c>
      <c r="B40" s="24"/>
      <c r="C40" s="24">
        <v>3750.01</v>
      </c>
      <c r="D40" s="24" t="s">
        <v>9</v>
      </c>
      <c r="E40" s="24">
        <v>17857.2</v>
      </c>
    </row>
    <row r="41" spans="1:5" ht="15.75" thickBot="1">
      <c r="A41" s="29" t="s">
        <v>85</v>
      </c>
      <c r="B41" s="29"/>
      <c r="C41" s="27">
        <v>3750.01</v>
      </c>
      <c r="D41" s="27"/>
      <c r="E41" s="27">
        <v>17857.2</v>
      </c>
    </row>
    <row r="42" spans="1:5" s="30" customFormat="1" ht="15.75" thickBot="1">
      <c r="A42" s="24" t="s">
        <v>86</v>
      </c>
      <c r="B42" s="24"/>
      <c r="C42" s="24">
        <v>22146.42</v>
      </c>
      <c r="D42" s="24" t="s">
        <v>9</v>
      </c>
      <c r="E42" s="24">
        <v>17860</v>
      </c>
    </row>
    <row r="43" spans="1:5" ht="15.75" thickBot="1">
      <c r="A43" s="29" t="s">
        <v>87</v>
      </c>
      <c r="B43" s="29"/>
      <c r="C43" s="27">
        <v>22146.42</v>
      </c>
      <c r="D43" s="27"/>
      <c r="E43" s="27">
        <v>17860</v>
      </c>
    </row>
    <row r="44" spans="1:5" s="30" customFormat="1" ht="15.75" thickBot="1">
      <c r="A44" s="24" t="s">
        <v>88</v>
      </c>
      <c r="B44" s="24"/>
      <c r="C44" s="24">
        <v>28926.720000000001</v>
      </c>
      <c r="D44" s="24" t="s">
        <v>9</v>
      </c>
      <c r="E44" s="24">
        <v>17856</v>
      </c>
    </row>
    <row r="45" spans="1:5" ht="15.75" thickBot="1">
      <c r="A45" s="29" t="s">
        <v>89</v>
      </c>
      <c r="B45" s="29"/>
      <c r="C45" s="27">
        <v>28926.720000000001</v>
      </c>
      <c r="D45" s="27"/>
      <c r="E45" s="27">
        <v>17856</v>
      </c>
    </row>
    <row r="46" spans="1:5" s="30" customFormat="1" ht="15.75" thickBot="1">
      <c r="A46" s="24" t="s">
        <v>90</v>
      </c>
      <c r="B46" s="24"/>
      <c r="C46" s="24">
        <v>50365.2</v>
      </c>
      <c r="D46" s="24" t="s">
        <v>9</v>
      </c>
      <c r="E46" s="24">
        <v>17860</v>
      </c>
    </row>
    <row r="47" spans="1:5" ht="15.75" thickBot="1">
      <c r="A47" s="29" t="s">
        <v>91</v>
      </c>
      <c r="B47" s="29"/>
      <c r="C47" s="27">
        <v>50365.2</v>
      </c>
      <c r="D47" s="27"/>
      <c r="E47" s="27">
        <v>17860</v>
      </c>
    </row>
    <row r="48" spans="1:5" s="30" customFormat="1" ht="15.75" thickBot="1">
      <c r="A48" s="24" t="s">
        <v>92</v>
      </c>
      <c r="B48" s="24"/>
      <c r="C48" s="24">
        <v>44461.440000000002</v>
      </c>
      <c r="D48" s="24" t="s">
        <v>9</v>
      </c>
      <c r="E48" s="24">
        <v>17856</v>
      </c>
    </row>
    <row r="49" spans="1:5" ht="15.75" thickBot="1">
      <c r="A49" s="29" t="s">
        <v>93</v>
      </c>
      <c r="B49" s="29"/>
      <c r="C49" s="27">
        <v>44461.440000000002</v>
      </c>
      <c r="D49" s="27"/>
      <c r="E49" s="27">
        <v>17856</v>
      </c>
    </row>
    <row r="50" spans="1:5" s="30" customFormat="1" ht="15.75" thickBot="1">
      <c r="A50" s="24" t="s">
        <v>94</v>
      </c>
      <c r="B50" s="24"/>
      <c r="C50" s="24">
        <v>68214.5</v>
      </c>
      <c r="D50" s="24" t="s">
        <v>9</v>
      </c>
      <c r="E50" s="24">
        <v>17857.2</v>
      </c>
    </row>
    <row r="51" spans="1:5" ht="15.75" thickBot="1">
      <c r="A51" s="29" t="s">
        <v>95</v>
      </c>
      <c r="B51" s="29"/>
      <c r="C51" s="27">
        <v>68214.5</v>
      </c>
      <c r="D51" s="27"/>
      <c r="E51" s="27">
        <v>17857.2</v>
      </c>
    </row>
    <row r="52" spans="1:5" s="30" customFormat="1" ht="15.75" thickBot="1">
      <c r="A52" s="24" t="s">
        <v>96</v>
      </c>
      <c r="B52" s="24"/>
      <c r="C52" s="24">
        <v>63571.63</v>
      </c>
      <c r="D52" s="24" t="s">
        <v>9</v>
      </c>
      <c r="E52" s="24">
        <v>17857.2</v>
      </c>
    </row>
    <row r="53" spans="1:5" ht="15.75" thickBot="1">
      <c r="A53" s="29" t="s">
        <v>97</v>
      </c>
      <c r="B53" s="29"/>
      <c r="C53" s="27">
        <v>63571.63</v>
      </c>
      <c r="D53" s="27"/>
      <c r="E53" s="27">
        <v>17857.2</v>
      </c>
    </row>
    <row r="54" spans="1:5" s="30" customFormat="1" ht="15.75" thickBot="1">
      <c r="A54" s="24" t="s">
        <v>98</v>
      </c>
      <c r="B54" s="24"/>
      <c r="C54" s="24">
        <v>175.08</v>
      </c>
      <c r="D54" s="24" t="s">
        <v>9</v>
      </c>
      <c r="E54" s="24">
        <v>0.5</v>
      </c>
    </row>
    <row r="55" spans="1:5" ht="15.75" thickBot="1">
      <c r="A55" s="29" t="s">
        <v>99</v>
      </c>
      <c r="B55" s="29"/>
      <c r="C55" s="27">
        <v>175.08</v>
      </c>
      <c r="D55" s="27"/>
      <c r="E55" s="27">
        <v>0.5</v>
      </c>
    </row>
    <row r="56" spans="1:5" s="30" customFormat="1" ht="15.75" thickBot="1">
      <c r="A56" s="24" t="s">
        <v>100</v>
      </c>
      <c r="B56" s="24"/>
      <c r="C56" s="24">
        <v>1357.46</v>
      </c>
      <c r="D56" s="24" t="s">
        <v>9</v>
      </c>
      <c r="E56" s="24">
        <v>17861.400000000001</v>
      </c>
    </row>
    <row r="57" spans="1:5" ht="15.75" thickBot="1">
      <c r="A57" s="29" t="s">
        <v>101</v>
      </c>
      <c r="B57" s="29"/>
      <c r="C57" s="27">
        <v>1357.46</v>
      </c>
      <c r="D57" s="27"/>
      <c r="E57" s="27">
        <v>17861.400000000001</v>
      </c>
    </row>
    <row r="58" spans="1:5" s="30" customFormat="1" ht="15.75" thickBot="1">
      <c r="A58" s="24" t="s">
        <v>102</v>
      </c>
      <c r="B58" s="24"/>
      <c r="C58" s="24">
        <v>1428.58</v>
      </c>
      <c r="D58" s="24" t="s">
        <v>9</v>
      </c>
      <c r="E58" s="24">
        <v>17857.2</v>
      </c>
    </row>
    <row r="59" spans="1:5" ht="15.75" thickBot="1">
      <c r="A59" s="29" t="s">
        <v>103</v>
      </c>
      <c r="B59" s="29"/>
      <c r="C59" s="27">
        <v>1428.58</v>
      </c>
      <c r="D59" s="27"/>
      <c r="E59" s="27">
        <v>17857.2</v>
      </c>
    </row>
    <row r="60" spans="1:5" s="30" customFormat="1" ht="15.75" thickBot="1">
      <c r="A60" s="24" t="s">
        <v>104</v>
      </c>
      <c r="B60" s="24"/>
      <c r="C60" s="24">
        <v>1071.68</v>
      </c>
      <c r="D60" s="24" t="s">
        <v>9</v>
      </c>
      <c r="E60" s="24">
        <v>17861.400000000001</v>
      </c>
    </row>
    <row r="61" spans="1:5" ht="15.75" thickBot="1">
      <c r="A61" s="29" t="s">
        <v>105</v>
      </c>
      <c r="B61" s="29"/>
      <c r="C61" s="27">
        <v>1071.68</v>
      </c>
      <c r="D61" s="27"/>
      <c r="E61" s="27">
        <v>17861.400000000001</v>
      </c>
    </row>
    <row r="62" spans="1:5" s="30" customFormat="1" ht="15.75" thickBot="1">
      <c r="A62" s="24" t="s">
        <v>106</v>
      </c>
      <c r="B62" s="24"/>
      <c r="C62" s="24">
        <v>6964.31</v>
      </c>
      <c r="D62" s="24" t="s">
        <v>9</v>
      </c>
      <c r="E62" s="24">
        <v>17857.2</v>
      </c>
    </row>
    <row r="63" spans="1:5" ht="15.75" thickBot="1">
      <c r="A63" s="29" t="s">
        <v>107</v>
      </c>
      <c r="B63" s="29"/>
      <c r="C63" s="27">
        <v>6964.31</v>
      </c>
      <c r="D63" s="27"/>
      <c r="E63" s="27">
        <v>17857.2</v>
      </c>
    </row>
    <row r="64" spans="1:5" s="30" customFormat="1" ht="15.75" thickBot="1">
      <c r="A64" s="24" t="s">
        <v>22</v>
      </c>
      <c r="B64" s="24"/>
      <c r="C64" s="24">
        <v>1080.56</v>
      </c>
      <c r="D64" s="24" t="s">
        <v>23</v>
      </c>
      <c r="E64" s="24">
        <v>4</v>
      </c>
    </row>
    <row r="65" spans="1:5" ht="15.75" thickBot="1">
      <c r="A65" s="29" t="s">
        <v>108</v>
      </c>
      <c r="B65" s="29"/>
      <c r="C65" s="27">
        <v>1080.56</v>
      </c>
      <c r="D65" s="27"/>
      <c r="E65" s="27">
        <v>4</v>
      </c>
    </row>
    <row r="66" spans="1:5" s="30" customFormat="1" ht="15.75" thickBot="1">
      <c r="A66" s="24" t="s">
        <v>43</v>
      </c>
      <c r="B66" s="24"/>
      <c r="C66" s="24">
        <v>4785.84</v>
      </c>
      <c r="D66" s="24" t="s">
        <v>10</v>
      </c>
      <c r="E66" s="24">
        <v>24</v>
      </c>
    </row>
    <row r="67" spans="1:5" ht="15.75" thickBot="1">
      <c r="A67" s="29" t="s">
        <v>109</v>
      </c>
      <c r="B67" s="29"/>
      <c r="C67" s="27">
        <v>4785.84</v>
      </c>
      <c r="D67" s="27"/>
      <c r="E67" s="27">
        <v>24</v>
      </c>
    </row>
    <row r="68" spans="1:5" s="30" customFormat="1" ht="15.75" thickBot="1">
      <c r="A68" s="24" t="s">
        <v>110</v>
      </c>
      <c r="B68" s="24"/>
      <c r="C68" s="24">
        <v>513.88</v>
      </c>
      <c r="D68" s="24" t="s">
        <v>111</v>
      </c>
      <c r="E68" s="24">
        <v>1.5</v>
      </c>
    </row>
    <row r="69" spans="1:5" ht="15.75" thickBot="1">
      <c r="A69" s="29" t="s">
        <v>112</v>
      </c>
      <c r="B69" s="29"/>
      <c r="C69" s="27">
        <v>513.88</v>
      </c>
      <c r="D69" s="27"/>
      <c r="E69" s="27">
        <v>1.5</v>
      </c>
    </row>
    <row r="70" spans="1:5" s="30" customFormat="1" ht="15.75" thickBot="1">
      <c r="A70" s="24" t="s">
        <v>39</v>
      </c>
      <c r="B70" s="24"/>
      <c r="C70" s="24">
        <v>3729.18</v>
      </c>
      <c r="D70" s="24" t="s">
        <v>25</v>
      </c>
      <c r="E70" s="24">
        <v>6</v>
      </c>
    </row>
    <row r="71" spans="1:5" ht="15.75" thickBot="1">
      <c r="A71" s="29" t="s">
        <v>113</v>
      </c>
      <c r="B71" s="29"/>
      <c r="C71" s="27">
        <v>3729.18</v>
      </c>
      <c r="D71" s="27"/>
      <c r="E71" s="27">
        <v>6</v>
      </c>
    </row>
    <row r="72" spans="1:5" s="30" customFormat="1" ht="15.75" thickBot="1">
      <c r="A72" s="24" t="s">
        <v>114</v>
      </c>
      <c r="B72" s="24"/>
      <c r="C72" s="24">
        <v>2262.96</v>
      </c>
      <c r="D72" s="24" t="s">
        <v>11</v>
      </c>
      <c r="E72" s="24">
        <v>1</v>
      </c>
    </row>
    <row r="73" spans="1:5" ht="15.75" thickBot="1">
      <c r="A73" s="29" t="s">
        <v>115</v>
      </c>
      <c r="B73" s="29"/>
      <c r="C73" s="27">
        <v>2262.96</v>
      </c>
      <c r="D73" s="27"/>
      <c r="E73" s="27">
        <v>1</v>
      </c>
    </row>
    <row r="74" spans="1:5" s="30" customFormat="1" ht="15.75" thickBot="1">
      <c r="A74" s="24" t="s">
        <v>116</v>
      </c>
      <c r="B74" s="24"/>
      <c r="C74" s="24">
        <v>901.41</v>
      </c>
      <c r="D74" s="24" t="s">
        <v>11</v>
      </c>
      <c r="E74" s="24">
        <v>1</v>
      </c>
    </row>
    <row r="75" spans="1:5" ht="15.75" thickBot="1">
      <c r="A75" s="29" t="s">
        <v>117</v>
      </c>
      <c r="B75" s="29"/>
      <c r="C75" s="27">
        <v>901.41</v>
      </c>
      <c r="D75" s="27"/>
      <c r="E75" s="27">
        <v>1</v>
      </c>
    </row>
    <row r="76" spans="1:5" ht="15.75" thickBot="1">
      <c r="A76" s="29" t="s">
        <v>118</v>
      </c>
      <c r="B76" s="29"/>
      <c r="C76" s="27">
        <v>440364.91000000003</v>
      </c>
      <c r="D76" s="27"/>
      <c r="E76" s="27">
        <v>322901.14000000007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2019-02-18T02:06:31Z</cp:lastPrinted>
  <dcterms:created xsi:type="dcterms:W3CDTF">2018-02-13T05:54:21Z</dcterms:created>
  <dcterms:modified xsi:type="dcterms:W3CDTF">2019-02-28T05:52:15Z</dcterms:modified>
</cp:coreProperties>
</file>