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Лист1!$A$1:$E$84</definedName>
  </definedNames>
  <calcPr calcId="124519"/>
</workbook>
</file>

<file path=xl/calcChain.xml><?xml version="1.0" encoding="utf-8"?>
<calcChain xmlns="http://schemas.openxmlformats.org/spreadsheetml/2006/main">
  <c r="C83" i="1"/>
  <c r="C80"/>
  <c r="C73"/>
  <c r="F12"/>
  <c r="G31"/>
  <c r="C18" l="1"/>
  <c r="C22"/>
  <c r="C29"/>
  <c r="C42"/>
  <c r="C70"/>
  <c r="C67"/>
  <c r="C63"/>
  <c r="C15"/>
  <c r="C12"/>
  <c r="C9"/>
  <c r="C82"/>
  <c r="C89" l="1"/>
  <c r="C90" s="1"/>
  <c r="C7"/>
  <c r="B60" l="1"/>
  <c r="C8" l="1"/>
  <c r="C10" s="1"/>
  <c r="B73" l="1"/>
  <c r="B63"/>
  <c r="C84" l="1"/>
  <c r="C85" s="1"/>
  <c r="C86" s="1"/>
  <c r="C62"/>
  <c r="B82"/>
  <c r="B80" s="1"/>
  <c r="B70"/>
  <c r="B67"/>
  <c r="B65"/>
  <c r="B61"/>
  <c r="C61" s="1"/>
  <c r="B18"/>
  <c r="B15"/>
  <c r="B12"/>
  <c r="B83" l="1"/>
</calcChain>
</file>

<file path=xl/sharedStrings.xml><?xml version="1.0" encoding="utf-8"?>
<sst xmlns="http://schemas.openxmlformats.org/spreadsheetml/2006/main" count="207" uniqueCount="112">
  <si>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</si>
  <si>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</si>
  <si>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</si>
  <si>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</si>
  <si>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</si>
  <si>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</si>
  <si>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</si>
  <si>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</si>
  <si>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</si>
  <si>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</si>
  <si>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</si>
  <si>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</si>
  <si>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</si>
  <si>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</si>
  <si>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</si>
  <si>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</si>
  <si>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</si>
  <si>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</si>
  <si>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</si>
  <si>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</si>
  <si>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</si>
  <si>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</si>
  <si>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</si>
  <si>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</si>
  <si>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сброс воздуха с системы отопления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</si>
  <si>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</si>
  <si>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</si>
  <si>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</si>
  <si>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</si>
  <si>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Вывоз ТБО (спецавтохозяйство) 1,2 кв. 2017 г</t>
  </si>
  <si>
    <t>Чел.</t>
  </si>
  <si>
    <t>Вывоз ТКО 3,4 кв. 2017 г. коэф. 0,6;0,8;0,85;0,9;1</t>
  </si>
  <si>
    <t>Вывоз крупногабаритного мусора   1,2кв 2017 г.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</si>
  <si>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</si>
  <si>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</si>
  <si>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</si>
  <si>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</si>
  <si>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</si>
  <si>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</si>
  <si>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</si>
  <si>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</si>
  <si>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Уборка придомовой территории 1,2 кв. 2017 г. коэф.</t>
  </si>
  <si>
    <t>Уборка придомовой территории 3,4 кв. 2017 г. коэф.</t>
  </si>
  <si>
    <t>Дератизация</t>
  </si>
  <si>
    <t>Орг-ция мест накоп. ртутьсодержащих ламп1-4 кв. 2017 г. к=0,</t>
  </si>
  <si>
    <t>Орг-ция мест накоп. ртутьсодержащих ламп1-4 кв. 20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</si>
  <si>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</si>
  <si>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</si>
  <si>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</si>
  <si>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</si>
  <si>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</si>
  <si>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</si>
  <si>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</si>
  <si>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</si>
  <si>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</si>
  <si>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</si>
  <si>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</si>
  <si>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16. Всего расходов по дому за 2017 г.</t>
  </si>
  <si>
    <t>17. Всего расходов по дому с НДС за 2017 г.</t>
  </si>
  <si>
    <t>18. Конечное сальдо по дому на 31.12.2017 г.</t>
  </si>
  <si>
    <t>1 стояк</t>
  </si>
  <si>
    <t>1м</t>
  </si>
  <si>
    <t>Устранение свищей хомутами</t>
  </si>
  <si>
    <t>м3</t>
  </si>
  <si>
    <t>песок</t>
  </si>
  <si>
    <t>прочистка канализационной сети внутренней</t>
  </si>
  <si>
    <t>замена эл. лампочки накаливания</t>
  </si>
  <si>
    <t>руб.</t>
  </si>
  <si>
    <t xml:space="preserve">Годовая фактическая стоимость работ (услуг) </t>
  </si>
  <si>
    <t>Ремонт межпанельных швов монтажной пеной, велатермом с испол</t>
  </si>
  <si>
    <t>Ремонт межпанельных швов монтажной пеной, велатерм</t>
  </si>
  <si>
    <t>Закрытие и открытие стояков</t>
  </si>
  <si>
    <t>Ремонт дверных полотен</t>
  </si>
  <si>
    <t>Смена труб ГВС д.32</t>
  </si>
  <si>
    <t>19. Конечное сальдо с учетом дебиторской задолженности (переплаты) на 31.12.2017 г.</t>
  </si>
  <si>
    <t>Дебиторская задолженность (переплата) на 31.12.2017 г.</t>
  </si>
  <si>
    <t>Горячая вода (ОДН) 3,4 кв. к=0,8;</t>
  </si>
  <si>
    <t>Прочистка вентиляции</t>
  </si>
  <si>
    <t>Содержание ДРС 1,2 кв. 2017г. к=0,8</t>
  </si>
  <si>
    <t>Содержание ДРС 3,4 кв. 2017 г. коэф. 0,8</t>
  </si>
  <si>
    <t>Уборка МОП 1,2 кв. 2017 коэф. 0,8</t>
  </si>
  <si>
    <t>Уборка МОП 3,4 кв. 2017 г. коэф.0,8</t>
  </si>
  <si>
    <t>Уборка придомовой территории 1,2 кв. 2017 г. коэф.  0,8</t>
  </si>
  <si>
    <t>Уборка придомовой территории 3,4 кв. 2017 г. коэф. 0,8</t>
  </si>
  <si>
    <t>Холодная вода (ОДН)  3,4 кв. 2017 г к=0,6;0,8</t>
  </si>
  <si>
    <t>Чернозем</t>
  </si>
  <si>
    <t>Смена вентиля, д. 20 мм</t>
  </si>
  <si>
    <t>Смена труб ГВС д.25</t>
  </si>
  <si>
    <t>Смена труб ХВС д.20</t>
  </si>
  <si>
    <t>ремонт кровли материалом "Бикрост", с учетом работы вышки</t>
  </si>
  <si>
    <t>ремонт кровли материалом "Бикрост", с учетом работ</t>
  </si>
  <si>
    <t>Адрес: 1 мкр., д. 35</t>
  </si>
  <si>
    <t>Выезд а/машины по заявке</t>
  </si>
  <si>
    <t>выезд</t>
  </si>
  <si>
    <t>Замена пакетных выключателей</t>
  </si>
  <si>
    <t>Прочистка труб ХВС</t>
  </si>
  <si>
    <t>Ремонт домика на детской площадке</t>
  </si>
  <si>
    <t>Ремонт канализационной трубы</t>
  </si>
  <si>
    <t>Смена вентиля до д.32</t>
  </si>
  <si>
    <t>Смена задвижек диаметром 80 мм</t>
  </si>
  <si>
    <t>Смена стекол</t>
  </si>
  <si>
    <t>Смена труб ГВС д.20</t>
  </si>
  <si>
    <t>Смена труб ХВС д. 25 мм</t>
  </si>
  <si>
    <t>Смена труб канализации д. 50</t>
  </si>
  <si>
    <t>Установка пружины</t>
  </si>
  <si>
    <t>Утепление продухов изовером</t>
  </si>
  <si>
    <t>изготовление и установка дверного блока</t>
  </si>
  <si>
    <t>изготовление и установка забора деревянного</t>
  </si>
  <si>
    <t>монтаж освещения в подъездах жилых домов с использованием па</t>
  </si>
  <si>
    <t>монтаж освещения в подъездах жилых домов с использ</t>
  </si>
  <si>
    <t>ремонт забора</t>
  </si>
  <si>
    <t>Старшие по дому (льготы)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</si>
</sst>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35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2" fontId="11" fillId="3" borderId="2" xfId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3" borderId="0" xfId="0" applyFill="1"/>
    <xf numFmtId="0" fontId="2" fillId="0" borderId="2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2017%20&#1075;&#1086;&#1076;/&#1086;&#1090;&#1095;&#1077;&#1090;&#1099;%202017%20&#1075;/&#1046;&#1069;&#1059;%2016/1%20&#1084;&#1082;&#1088;.,&#1076;.3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1">
          <cell r="C91">
            <v>529358.64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topLeftCell="A68" workbookViewId="0">
      <selection activeCell="A81" sqref="A81:XFD81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6" ht="37.5" customHeight="1">
      <c r="A1" s="32" t="s">
        <v>11</v>
      </c>
      <c r="B1" s="32"/>
      <c r="C1" s="32"/>
      <c r="D1" s="32"/>
      <c r="E1" s="32"/>
    </row>
    <row r="2" spans="1:6" ht="17.25" customHeight="1">
      <c r="A2" s="25" t="s">
        <v>91</v>
      </c>
      <c r="B2" s="9" t="s">
        <v>9</v>
      </c>
      <c r="C2" s="34" t="s">
        <v>12</v>
      </c>
      <c r="D2" s="34"/>
      <c r="E2" s="34"/>
    </row>
    <row r="3" spans="1:6" ht="57">
      <c r="A3" s="20" t="s">
        <v>4</v>
      </c>
      <c r="B3" s="1" t="s">
        <v>1</v>
      </c>
      <c r="C3" s="4" t="s">
        <v>68</v>
      </c>
      <c r="D3" s="7" t="s">
        <v>2</v>
      </c>
      <c r="E3" s="8" t="s">
        <v>3</v>
      </c>
    </row>
    <row r="4" spans="1:6">
      <c r="A4" s="20" t="s">
        <v>13</v>
      </c>
      <c r="B4" s="1"/>
      <c r="C4" s="4">
        <v>-493688.97</v>
      </c>
      <c r="D4" s="22" t="s">
        <v>67</v>
      </c>
      <c r="E4" s="8"/>
    </row>
    <row r="5" spans="1:6" ht="28.5">
      <c r="A5" s="20" t="s">
        <v>14</v>
      </c>
      <c r="B5" s="1"/>
      <c r="C5" s="4">
        <v>636270.69999999995</v>
      </c>
      <c r="D5" s="22" t="s">
        <v>67</v>
      </c>
      <c r="E5" s="8"/>
    </row>
    <row r="6" spans="1:6">
      <c r="A6" s="20" t="s">
        <v>15</v>
      </c>
      <c r="B6" s="1"/>
      <c r="C6" s="4">
        <v>568884.87</v>
      </c>
      <c r="D6" s="22" t="s">
        <v>67</v>
      </c>
      <c r="E6" s="8"/>
    </row>
    <row r="7" spans="1:6">
      <c r="A7" s="20" t="s">
        <v>75</v>
      </c>
      <c r="B7" s="1"/>
      <c r="C7" s="4">
        <f>C6-C5</f>
        <v>-67385.829999999958</v>
      </c>
      <c r="D7" s="22" t="s">
        <v>67</v>
      </c>
      <c r="E7" s="8"/>
    </row>
    <row r="8" spans="1:6">
      <c r="A8" s="20" t="s">
        <v>16</v>
      </c>
      <c r="B8" s="1"/>
      <c r="C8" s="4">
        <f>C9</f>
        <v>6771.84</v>
      </c>
      <c r="D8" s="22" t="s">
        <v>67</v>
      </c>
      <c r="E8" s="8"/>
    </row>
    <row r="9" spans="1:6">
      <c r="A9" s="20" t="s">
        <v>17</v>
      </c>
      <c r="B9" s="1"/>
      <c r="C9" s="24">
        <f>300*12+264.32*12</f>
        <v>6771.84</v>
      </c>
      <c r="D9" s="22" t="s">
        <v>67</v>
      </c>
      <c r="E9" s="8"/>
    </row>
    <row r="10" spans="1:6">
      <c r="A10" s="25" t="s">
        <v>18</v>
      </c>
      <c r="B10" s="9"/>
      <c r="C10" s="10">
        <f>C5+C8</f>
        <v>643042.53999999992</v>
      </c>
      <c r="D10" s="22" t="s">
        <v>67</v>
      </c>
      <c r="E10" s="2"/>
    </row>
    <row r="11" spans="1:6">
      <c r="A11" s="33" t="s">
        <v>19</v>
      </c>
      <c r="B11" s="33"/>
      <c r="C11" s="33"/>
      <c r="D11" s="33"/>
      <c r="E11" s="33"/>
    </row>
    <row r="12" spans="1:6" ht="29.25" thickBot="1">
      <c r="A12" s="25" t="s">
        <v>33</v>
      </c>
      <c r="B12" s="9" t="e">
        <f>#REF!</f>
        <v>#REF!</v>
      </c>
      <c r="C12" s="10">
        <f>C13+C14</f>
        <v>99724.32</v>
      </c>
      <c r="D12" s="3"/>
      <c r="E12" s="2"/>
      <c r="F12" s="19">
        <f>C13+C14+C16+C17+C19+C20+C21+C23+C24+C25+C26+C27+C28+C68+C69+C71+C72+C74</f>
        <v>261955.14</v>
      </c>
    </row>
    <row r="13" spans="1:6" customFormat="1" ht="15.75" outlineLevel="2" thickBot="1">
      <c r="A13" s="30" t="s">
        <v>25</v>
      </c>
      <c r="B13" s="30" t="s">
        <v>26</v>
      </c>
      <c r="C13" s="30">
        <v>48272.35</v>
      </c>
      <c r="D13" s="30" t="s">
        <v>5</v>
      </c>
      <c r="E13" s="30">
        <v>14452.8</v>
      </c>
    </row>
    <row r="14" spans="1:6" customFormat="1" ht="15.75" outlineLevel="2" thickBot="1">
      <c r="A14" s="30" t="s">
        <v>27</v>
      </c>
      <c r="B14" s="30" t="s">
        <v>28</v>
      </c>
      <c r="C14" s="30">
        <v>51451.97</v>
      </c>
      <c r="D14" s="30" t="s">
        <v>5</v>
      </c>
      <c r="E14" s="30">
        <v>14452.8</v>
      </c>
    </row>
    <row r="15" spans="1:6" ht="29.25" thickBot="1">
      <c r="A15" s="25" t="s">
        <v>34</v>
      </c>
      <c r="B15" s="9" t="e">
        <f>#REF!</f>
        <v>#REF!</v>
      </c>
      <c r="C15" s="10">
        <f>C16+C17</f>
        <v>35987.47</v>
      </c>
      <c r="D15" s="3"/>
      <c r="E15" s="2"/>
    </row>
    <row r="16" spans="1:6" customFormat="1" ht="15.75" outlineLevel="2" thickBot="1">
      <c r="A16" s="30" t="s">
        <v>80</v>
      </c>
      <c r="B16" s="30" t="s">
        <v>80</v>
      </c>
      <c r="C16" s="30">
        <v>18066</v>
      </c>
      <c r="D16" s="30" t="s">
        <v>5</v>
      </c>
      <c r="E16" s="30">
        <v>14452.8</v>
      </c>
    </row>
    <row r="17" spans="1:7" customFormat="1" ht="15.75" outlineLevel="2" thickBot="1">
      <c r="A17" s="30" t="s">
        <v>81</v>
      </c>
      <c r="B17" s="30" t="s">
        <v>81</v>
      </c>
      <c r="C17" s="30">
        <v>17921.47</v>
      </c>
      <c r="D17" s="30" t="s">
        <v>5</v>
      </c>
      <c r="E17" s="30">
        <v>14452.8</v>
      </c>
    </row>
    <row r="18" spans="1:7" ht="29.25" thickBot="1">
      <c r="A18" s="25" t="s">
        <v>35</v>
      </c>
      <c r="B18" s="11" t="e">
        <f>#REF!+#REF!</f>
        <v>#REF!</v>
      </c>
      <c r="C18" s="10">
        <f>C19+C20+C21</f>
        <v>88866.400000000009</v>
      </c>
      <c r="D18" s="5"/>
      <c r="E18" s="2"/>
    </row>
    <row r="19" spans="1:7" customFormat="1" ht="15.75" outlineLevel="2" thickBot="1">
      <c r="A19" s="30" t="s">
        <v>29</v>
      </c>
      <c r="B19" s="30" t="s">
        <v>29</v>
      </c>
      <c r="C19" s="30">
        <v>37805.800000000003</v>
      </c>
      <c r="D19" s="30" t="s">
        <v>30</v>
      </c>
      <c r="E19" s="30">
        <v>842</v>
      </c>
    </row>
    <row r="20" spans="1:7" customFormat="1" ht="15.75" outlineLevel="2" thickBot="1">
      <c r="A20" s="30" t="s">
        <v>31</v>
      </c>
      <c r="B20" s="30" t="s">
        <v>31</v>
      </c>
      <c r="C20" s="30">
        <v>45250.8</v>
      </c>
      <c r="D20" s="30" t="s">
        <v>30</v>
      </c>
      <c r="E20" s="30">
        <v>840</v>
      </c>
    </row>
    <row r="21" spans="1:7" customFormat="1" ht="15.75" outlineLevel="2" thickBot="1">
      <c r="A21" s="30" t="s">
        <v>32</v>
      </c>
      <c r="B21" s="30" t="s">
        <v>32</v>
      </c>
      <c r="C21" s="30">
        <v>5809.8</v>
      </c>
      <c r="D21" s="30" t="s">
        <v>30</v>
      </c>
      <c r="E21" s="30">
        <v>842</v>
      </c>
    </row>
    <row r="22" spans="1:7" ht="43.5" thickBot="1">
      <c r="A22" s="25" t="s">
        <v>36</v>
      </c>
      <c r="B22" s="9"/>
      <c r="C22" s="10">
        <f>SUM(C23:C28)</f>
        <v>19431.11</v>
      </c>
      <c r="D22" s="3"/>
      <c r="E22" s="2"/>
    </row>
    <row r="23" spans="1:7" customFormat="1" ht="15.75" outlineLevel="2" thickBot="1">
      <c r="A23" s="30" t="s">
        <v>76</v>
      </c>
      <c r="B23" s="30" t="s">
        <v>76</v>
      </c>
      <c r="C23" s="30">
        <v>1156.22</v>
      </c>
      <c r="D23" s="30" t="s">
        <v>5</v>
      </c>
      <c r="E23" s="30">
        <v>14452.8</v>
      </c>
    </row>
    <row r="24" spans="1:7" customFormat="1" ht="15.75" outlineLevel="2" thickBot="1">
      <c r="A24" s="30" t="s">
        <v>37</v>
      </c>
      <c r="B24" s="30" t="s">
        <v>38</v>
      </c>
      <c r="C24" s="30">
        <v>1764.43</v>
      </c>
      <c r="D24" s="30" t="s">
        <v>5</v>
      </c>
      <c r="E24" s="30">
        <v>35.899000000000001</v>
      </c>
    </row>
    <row r="25" spans="1:7" customFormat="1" ht="15.75" outlineLevel="2" thickBot="1">
      <c r="A25" s="30" t="s">
        <v>84</v>
      </c>
      <c r="B25" s="30" t="s">
        <v>84</v>
      </c>
      <c r="C25" s="30">
        <v>1098.4100000000001</v>
      </c>
      <c r="D25" s="30" t="s">
        <v>5</v>
      </c>
      <c r="E25" s="30">
        <v>14452.8</v>
      </c>
    </row>
    <row r="26" spans="1:7" customFormat="1" ht="15.75" outlineLevel="2" thickBot="1">
      <c r="A26" s="30" t="s">
        <v>20</v>
      </c>
      <c r="B26" s="30" t="s">
        <v>21</v>
      </c>
      <c r="C26" s="30">
        <v>1898.42</v>
      </c>
      <c r="D26" s="30" t="s">
        <v>5</v>
      </c>
      <c r="E26" s="30">
        <v>90.79</v>
      </c>
    </row>
    <row r="27" spans="1:7" customFormat="1" ht="15.75" outlineLevel="2" thickBot="1">
      <c r="A27" s="30" t="s">
        <v>39</v>
      </c>
      <c r="B27" s="30" t="s">
        <v>40</v>
      </c>
      <c r="C27" s="30">
        <v>2023.39</v>
      </c>
      <c r="D27" s="30" t="s">
        <v>5</v>
      </c>
      <c r="E27" s="30">
        <v>14452.8</v>
      </c>
    </row>
    <row r="28" spans="1:7" customFormat="1" ht="15.75" outlineLevel="2" thickBot="1">
      <c r="A28" s="30" t="s">
        <v>22</v>
      </c>
      <c r="B28" s="30" t="s">
        <v>23</v>
      </c>
      <c r="C28" s="30">
        <v>11490.24</v>
      </c>
      <c r="D28" s="30" t="s">
        <v>5</v>
      </c>
      <c r="E28" s="30">
        <v>3440.194</v>
      </c>
    </row>
    <row r="29" spans="1:7" ht="43.5" outlineLevel="1" thickBot="1">
      <c r="A29" s="25" t="s">
        <v>46</v>
      </c>
      <c r="B29" s="21"/>
      <c r="C29" s="10">
        <f>SUM(C30:C41)</f>
        <v>35116.659999999996</v>
      </c>
      <c r="D29" s="21"/>
      <c r="E29" s="21"/>
    </row>
    <row r="30" spans="1:7" customFormat="1" ht="15.75" outlineLevel="2" thickBot="1">
      <c r="A30" s="30" t="s">
        <v>94</v>
      </c>
      <c r="B30" s="30" t="s">
        <v>94</v>
      </c>
      <c r="C30" s="30">
        <v>395.71</v>
      </c>
      <c r="D30" s="30" t="s">
        <v>6</v>
      </c>
      <c r="E30" s="30">
        <v>1</v>
      </c>
    </row>
    <row r="31" spans="1:7" customFormat="1" ht="15.75" outlineLevel="2" thickBot="1">
      <c r="A31" s="30" t="s">
        <v>72</v>
      </c>
      <c r="B31" s="30" t="s">
        <v>72</v>
      </c>
      <c r="C31" s="30">
        <v>2535.48</v>
      </c>
      <c r="D31" s="30" t="s">
        <v>6</v>
      </c>
      <c r="E31" s="30">
        <v>2</v>
      </c>
      <c r="G31">
        <f>C30+C31+C32+C33+C34+C35+C36+C37+C38+C39+C40+C41+C43+C44+C45+C46+C47+C48+C49+C50+C51+C52+C53+C54+C55+C56+C57+C58+C64+C77+C78+C79</f>
        <v>185889.68000000002</v>
      </c>
    </row>
    <row r="32" spans="1:7" customFormat="1" ht="15.75" outlineLevel="2" thickBot="1">
      <c r="A32" s="30" t="s">
        <v>69</v>
      </c>
      <c r="B32" s="30" t="s">
        <v>70</v>
      </c>
      <c r="C32" s="30">
        <v>5511.45</v>
      </c>
      <c r="D32" s="30" t="s">
        <v>7</v>
      </c>
      <c r="E32" s="30">
        <v>7</v>
      </c>
    </row>
    <row r="33" spans="1:5" customFormat="1" ht="15.75" outlineLevel="2" thickBot="1">
      <c r="A33" s="30" t="s">
        <v>100</v>
      </c>
      <c r="B33" s="30" t="s">
        <v>100</v>
      </c>
      <c r="C33" s="30">
        <v>989.62</v>
      </c>
      <c r="D33" s="30" t="s">
        <v>5</v>
      </c>
      <c r="E33" s="30">
        <v>1</v>
      </c>
    </row>
    <row r="34" spans="1:5" customFormat="1" ht="15.75" outlineLevel="2" thickBot="1">
      <c r="A34" s="30" t="s">
        <v>104</v>
      </c>
      <c r="B34" s="30" t="s">
        <v>104</v>
      </c>
      <c r="C34" s="30">
        <v>420.6</v>
      </c>
      <c r="D34" s="30" t="s">
        <v>6</v>
      </c>
      <c r="E34" s="30">
        <v>1</v>
      </c>
    </row>
    <row r="35" spans="1:5" customFormat="1" ht="15.75" outlineLevel="2" thickBot="1">
      <c r="A35" s="30" t="s">
        <v>105</v>
      </c>
      <c r="B35" s="30" t="s">
        <v>105</v>
      </c>
      <c r="C35" s="30">
        <v>1837.75</v>
      </c>
      <c r="D35" s="30" t="s">
        <v>5</v>
      </c>
      <c r="E35" s="30">
        <v>4.5</v>
      </c>
    </row>
    <row r="36" spans="1:5" customFormat="1" ht="15.75" outlineLevel="2" thickBot="1">
      <c r="A36" s="30" t="s">
        <v>66</v>
      </c>
      <c r="B36" s="30" t="s">
        <v>66</v>
      </c>
      <c r="C36" s="30">
        <v>1912.46</v>
      </c>
      <c r="D36" s="30" t="s">
        <v>6</v>
      </c>
      <c r="E36" s="30">
        <v>22</v>
      </c>
    </row>
    <row r="37" spans="1:5" customFormat="1" ht="15.75" outlineLevel="2" thickBot="1">
      <c r="A37" s="30" t="s">
        <v>106</v>
      </c>
      <c r="B37" s="30" t="s">
        <v>106</v>
      </c>
      <c r="C37" s="30">
        <v>4100.54</v>
      </c>
      <c r="D37" s="30" t="s">
        <v>5</v>
      </c>
      <c r="E37" s="30">
        <v>1.77</v>
      </c>
    </row>
    <row r="38" spans="1:5" customFormat="1" ht="15.75" outlineLevel="2" thickBot="1">
      <c r="A38" s="30" t="s">
        <v>107</v>
      </c>
      <c r="B38" s="30" t="s">
        <v>107</v>
      </c>
      <c r="C38" s="30">
        <v>4109.99</v>
      </c>
      <c r="D38" s="30" t="s">
        <v>63</v>
      </c>
      <c r="E38" s="30">
        <v>0.3</v>
      </c>
    </row>
    <row r="39" spans="1:5" customFormat="1" ht="15.75" outlineLevel="2" thickBot="1">
      <c r="A39" s="30" t="s">
        <v>108</v>
      </c>
      <c r="B39" s="30" t="s">
        <v>109</v>
      </c>
      <c r="C39" s="30">
        <v>844.34</v>
      </c>
      <c r="D39" s="30" t="s">
        <v>6</v>
      </c>
      <c r="E39" s="30">
        <v>1</v>
      </c>
    </row>
    <row r="40" spans="1:5" customFormat="1" ht="15.75" outlineLevel="2" thickBot="1">
      <c r="A40" s="30" t="s">
        <v>110</v>
      </c>
      <c r="B40" s="30" t="s">
        <v>110</v>
      </c>
      <c r="C40" s="30">
        <v>930.92</v>
      </c>
      <c r="D40" s="30" t="s">
        <v>6</v>
      </c>
      <c r="E40" s="30">
        <v>0.4</v>
      </c>
    </row>
    <row r="41" spans="1:5" customFormat="1" ht="15.75" outlineLevel="2" thickBot="1">
      <c r="A41" s="30" t="s">
        <v>89</v>
      </c>
      <c r="B41" s="30" t="s">
        <v>90</v>
      </c>
      <c r="C41" s="30">
        <v>11527.8</v>
      </c>
      <c r="D41" s="30" t="s">
        <v>5</v>
      </c>
      <c r="E41" s="30">
        <v>30</v>
      </c>
    </row>
    <row r="42" spans="1:5" customFormat="1" ht="52.5" customHeight="1" outlineLevel="2" thickBot="1">
      <c r="A42" s="25" t="s">
        <v>47</v>
      </c>
      <c r="B42" s="27"/>
      <c r="C42" s="23">
        <f>SUM(C43:C58)</f>
        <v>140556.9</v>
      </c>
      <c r="D42" s="27"/>
      <c r="E42" s="27"/>
    </row>
    <row r="43" spans="1:5" customFormat="1" ht="15.75" outlineLevel="2" thickBot="1">
      <c r="A43" s="30" t="s">
        <v>92</v>
      </c>
      <c r="B43" s="30" t="s">
        <v>92</v>
      </c>
      <c r="C43" s="30">
        <v>484.53</v>
      </c>
      <c r="D43" s="30" t="s">
        <v>93</v>
      </c>
      <c r="E43" s="30">
        <v>1</v>
      </c>
    </row>
    <row r="44" spans="1:5" customFormat="1" ht="15.75" outlineLevel="2" thickBot="1">
      <c r="A44" s="30" t="s">
        <v>71</v>
      </c>
      <c r="B44" s="30" t="s">
        <v>71</v>
      </c>
      <c r="C44" s="30">
        <v>1618.72</v>
      </c>
      <c r="D44" s="30" t="s">
        <v>60</v>
      </c>
      <c r="E44" s="30">
        <v>2</v>
      </c>
    </row>
    <row r="45" spans="1:5" customFormat="1" ht="15.75" outlineLevel="2" thickBot="1">
      <c r="A45" s="30" t="s">
        <v>95</v>
      </c>
      <c r="B45" s="30" t="s">
        <v>95</v>
      </c>
      <c r="C45" s="30">
        <v>1137.9000000000001</v>
      </c>
      <c r="D45" s="30" t="s">
        <v>7</v>
      </c>
      <c r="E45" s="30">
        <v>3</v>
      </c>
    </row>
    <row r="46" spans="1:5" customFormat="1" ht="15.75" outlineLevel="2" thickBot="1">
      <c r="A46" s="30" t="s">
        <v>97</v>
      </c>
      <c r="B46" s="30" t="s">
        <v>97</v>
      </c>
      <c r="C46" s="30">
        <v>699.02</v>
      </c>
      <c r="D46" s="30" t="s">
        <v>7</v>
      </c>
      <c r="E46" s="30">
        <v>1</v>
      </c>
    </row>
    <row r="47" spans="1:5" customFormat="1" ht="15.75" outlineLevel="2" thickBot="1">
      <c r="A47" s="30" t="s">
        <v>98</v>
      </c>
      <c r="B47" s="30" t="s">
        <v>98</v>
      </c>
      <c r="C47" s="30">
        <v>2082.2800000000002</v>
      </c>
      <c r="D47" s="30" t="s">
        <v>6</v>
      </c>
      <c r="E47" s="30">
        <v>1</v>
      </c>
    </row>
    <row r="48" spans="1:5" customFormat="1" ht="15.75" outlineLevel="2" thickBot="1">
      <c r="A48" s="30" t="s">
        <v>86</v>
      </c>
      <c r="B48" s="30" t="s">
        <v>86</v>
      </c>
      <c r="C48" s="30">
        <v>53729.2</v>
      </c>
      <c r="D48" s="30" t="s">
        <v>6</v>
      </c>
      <c r="E48" s="30">
        <v>28</v>
      </c>
    </row>
    <row r="49" spans="1:5" customFormat="1" ht="15.75" outlineLevel="2" thickBot="1">
      <c r="A49" s="30" t="s">
        <v>99</v>
      </c>
      <c r="B49" s="30" t="s">
        <v>99</v>
      </c>
      <c r="C49" s="30">
        <v>8444.23</v>
      </c>
      <c r="D49" s="30" t="s">
        <v>6</v>
      </c>
      <c r="E49" s="30">
        <v>1</v>
      </c>
    </row>
    <row r="50" spans="1:5" customFormat="1" ht="15.75" outlineLevel="2" thickBot="1">
      <c r="A50" s="30" t="s">
        <v>101</v>
      </c>
      <c r="B50" s="30" t="s">
        <v>101</v>
      </c>
      <c r="C50" s="30">
        <v>19570</v>
      </c>
      <c r="D50" s="30" t="s">
        <v>7</v>
      </c>
      <c r="E50" s="30">
        <v>19</v>
      </c>
    </row>
    <row r="51" spans="1:5" customFormat="1" ht="15.75" outlineLevel="2" thickBot="1">
      <c r="A51" s="30" t="s">
        <v>87</v>
      </c>
      <c r="B51" s="30" t="s">
        <v>87</v>
      </c>
      <c r="C51" s="30">
        <v>4697.5200000000004</v>
      </c>
      <c r="D51" s="30" t="s">
        <v>7</v>
      </c>
      <c r="E51" s="30">
        <v>4</v>
      </c>
    </row>
    <row r="52" spans="1:5" customFormat="1" ht="15.75" outlineLevel="2" thickBot="1">
      <c r="A52" s="30" t="s">
        <v>73</v>
      </c>
      <c r="B52" s="30" t="s">
        <v>73</v>
      </c>
      <c r="C52" s="30">
        <v>10222.64</v>
      </c>
      <c r="D52" s="30" t="s">
        <v>61</v>
      </c>
      <c r="E52" s="30">
        <v>8</v>
      </c>
    </row>
    <row r="53" spans="1:5" customFormat="1" ht="15.75" outlineLevel="2" thickBot="1">
      <c r="A53" s="30" t="s">
        <v>102</v>
      </c>
      <c r="B53" s="30" t="s">
        <v>102</v>
      </c>
      <c r="C53" s="30">
        <v>10878.42</v>
      </c>
      <c r="D53" s="30" t="s">
        <v>7</v>
      </c>
      <c r="E53" s="30">
        <v>3</v>
      </c>
    </row>
    <row r="54" spans="1:5" customFormat="1" ht="15.75" outlineLevel="2" thickBot="1">
      <c r="A54" s="30" t="s">
        <v>88</v>
      </c>
      <c r="B54" s="30" t="s">
        <v>88</v>
      </c>
      <c r="C54" s="30">
        <v>6180</v>
      </c>
      <c r="D54" s="30" t="s">
        <v>61</v>
      </c>
      <c r="E54" s="30">
        <v>6</v>
      </c>
    </row>
    <row r="55" spans="1:5" customFormat="1" ht="15.75" outlineLevel="2" thickBot="1">
      <c r="A55" s="30" t="s">
        <v>103</v>
      </c>
      <c r="B55" s="30" t="s">
        <v>103</v>
      </c>
      <c r="C55" s="30">
        <v>447.6</v>
      </c>
      <c r="D55" s="30" t="s">
        <v>7</v>
      </c>
      <c r="E55" s="30">
        <v>0.5</v>
      </c>
    </row>
    <row r="56" spans="1:5" customFormat="1" ht="15.75" outlineLevel="2" thickBot="1">
      <c r="A56" s="30" t="s">
        <v>62</v>
      </c>
      <c r="B56" s="30" t="s">
        <v>62</v>
      </c>
      <c r="C56" s="30">
        <v>898</v>
      </c>
      <c r="D56" s="30" t="s">
        <v>6</v>
      </c>
      <c r="E56" s="30">
        <v>5</v>
      </c>
    </row>
    <row r="57" spans="1:5" customFormat="1" ht="15.75" outlineLevel="2" thickBot="1">
      <c r="A57" s="30" t="s">
        <v>65</v>
      </c>
      <c r="B57" s="30" t="s">
        <v>65</v>
      </c>
      <c r="C57" s="30">
        <v>199.41</v>
      </c>
      <c r="D57" s="30" t="s">
        <v>7</v>
      </c>
      <c r="E57" s="30">
        <v>1</v>
      </c>
    </row>
    <row r="58" spans="1:5" customFormat="1" ht="15.75" outlineLevel="2" thickBot="1">
      <c r="A58" s="30" t="s">
        <v>24</v>
      </c>
      <c r="B58" s="30" t="s">
        <v>24</v>
      </c>
      <c r="C58" s="30">
        <v>19267.43</v>
      </c>
      <c r="D58" s="30" t="s">
        <v>60</v>
      </c>
      <c r="E58" s="30">
        <v>31</v>
      </c>
    </row>
    <row r="59" spans="1:5" customFormat="1" ht="28.5" outlineLevel="2">
      <c r="A59" s="25" t="s">
        <v>48</v>
      </c>
      <c r="B59" s="27"/>
      <c r="C59" s="23"/>
      <c r="D59" s="27"/>
      <c r="E59" s="27"/>
    </row>
    <row r="60" spans="1:5" ht="28.5">
      <c r="A60" s="25" t="s">
        <v>49</v>
      </c>
      <c r="B60" s="9" t="e">
        <f>SUM(#REF!)</f>
        <v>#REF!</v>
      </c>
      <c r="C60" s="10"/>
      <c r="D60" s="3"/>
      <c r="E60" s="2"/>
    </row>
    <row r="61" spans="1:5" ht="28.5">
      <c r="A61" s="25" t="s">
        <v>50</v>
      </c>
      <c r="B61" s="9">
        <f>B62</f>
        <v>0</v>
      </c>
      <c r="C61" s="10">
        <f>B61</f>
        <v>0</v>
      </c>
      <c r="D61" s="3"/>
      <c r="E61" s="2"/>
    </row>
    <row r="62" spans="1:5">
      <c r="A62" s="3" t="s">
        <v>0</v>
      </c>
      <c r="B62" s="9"/>
      <c r="C62" s="28">
        <f t="shared" ref="C62" si="0">B62*1.18</f>
        <v>0</v>
      </c>
      <c r="D62" s="3"/>
      <c r="E62" s="2"/>
    </row>
    <row r="63" spans="1:5" ht="29.25" thickBot="1">
      <c r="A63" s="25" t="s">
        <v>51</v>
      </c>
      <c r="B63" s="9" t="e">
        <f>#REF!+#REF!</f>
        <v>#REF!</v>
      </c>
      <c r="C63" s="10">
        <f>C64</f>
        <v>9383.4</v>
      </c>
      <c r="D63" s="3"/>
      <c r="E63" s="2"/>
    </row>
    <row r="64" spans="1:5" customFormat="1" ht="15.75" outlineLevel="2" thickBot="1">
      <c r="A64" s="30" t="s">
        <v>77</v>
      </c>
      <c r="B64" s="30" t="s">
        <v>77</v>
      </c>
      <c r="C64" s="30">
        <v>9383.4</v>
      </c>
      <c r="D64" s="30" t="s">
        <v>7</v>
      </c>
      <c r="E64" s="30">
        <v>30</v>
      </c>
    </row>
    <row r="65" spans="1:5" ht="28.5">
      <c r="A65" s="25" t="s">
        <v>52</v>
      </c>
      <c r="B65" s="9" t="e">
        <f>#REF!</f>
        <v>#REF!</v>
      </c>
      <c r="C65" s="10">
        <v>0</v>
      </c>
      <c r="D65" s="3"/>
      <c r="E65" s="2"/>
    </row>
    <row r="66" spans="1:5">
      <c r="A66" s="25"/>
      <c r="B66" s="9"/>
      <c r="C66" s="10"/>
      <c r="D66" s="3"/>
      <c r="E66" s="2"/>
    </row>
    <row r="67" spans="1:5" ht="29.25" thickBot="1">
      <c r="A67" s="25" t="s">
        <v>53</v>
      </c>
      <c r="B67" s="9" t="e">
        <f>#REF!+#REF!</f>
        <v>#REF!</v>
      </c>
      <c r="C67" s="10">
        <f>C68+C69</f>
        <v>14640.68</v>
      </c>
      <c r="D67" s="3"/>
      <c r="E67" s="2"/>
    </row>
    <row r="68" spans="1:5" customFormat="1" ht="15.75" outlineLevel="2" thickBot="1">
      <c r="A68" s="30" t="s">
        <v>78</v>
      </c>
      <c r="B68" s="30" t="s">
        <v>78</v>
      </c>
      <c r="C68" s="30">
        <v>7804.51</v>
      </c>
      <c r="D68" s="30" t="s">
        <v>5</v>
      </c>
      <c r="E68" s="30">
        <v>14452.8</v>
      </c>
    </row>
    <row r="69" spans="1:5" customFormat="1" ht="15.75" outlineLevel="2" thickBot="1">
      <c r="A69" s="30" t="s">
        <v>79</v>
      </c>
      <c r="B69" s="30" t="s">
        <v>79</v>
      </c>
      <c r="C69" s="30">
        <v>6836.17</v>
      </c>
      <c r="D69" s="30" t="s">
        <v>5</v>
      </c>
      <c r="E69" s="30">
        <v>14452.8</v>
      </c>
    </row>
    <row r="70" spans="1:5" ht="43.5" thickBot="1">
      <c r="A70" s="25" t="s">
        <v>54</v>
      </c>
      <c r="B70" s="9" t="e">
        <f>#REF!</f>
        <v>#REF!</v>
      </c>
      <c r="C70" s="10">
        <f>C71+C72</f>
        <v>2813.76</v>
      </c>
      <c r="D70" s="3"/>
      <c r="E70" s="2"/>
    </row>
    <row r="71" spans="1:5" customFormat="1" ht="15.75" outlineLevel="2" thickBot="1">
      <c r="A71" s="30" t="s">
        <v>43</v>
      </c>
      <c r="B71" s="30" t="s">
        <v>43</v>
      </c>
      <c r="C71" s="30">
        <v>1776.96</v>
      </c>
      <c r="D71" s="30" t="s">
        <v>5</v>
      </c>
      <c r="E71" s="30">
        <v>1234</v>
      </c>
    </row>
    <row r="72" spans="1:5" customFormat="1" ht="15.75" outlineLevel="2" thickBot="1">
      <c r="A72" s="30" t="s">
        <v>43</v>
      </c>
      <c r="B72" s="30" t="s">
        <v>43</v>
      </c>
      <c r="C72" s="30">
        <v>1036.8</v>
      </c>
      <c r="D72" s="30" t="s">
        <v>5</v>
      </c>
      <c r="E72" s="30">
        <v>720</v>
      </c>
    </row>
    <row r="73" spans="1:5" ht="57.75" thickBot="1">
      <c r="A73" s="25" t="s">
        <v>55</v>
      </c>
      <c r="B73" s="9" t="e">
        <f>SUM(#REF!)</f>
        <v>#REF!</v>
      </c>
      <c r="C73" s="10">
        <f>C74+C77+C78+C79+C75+C76</f>
        <v>82837.94</v>
      </c>
      <c r="D73" s="3"/>
      <c r="E73" s="2"/>
    </row>
    <row r="74" spans="1:5" customFormat="1" ht="15.75" outlineLevel="2" thickBot="1">
      <c r="A74" s="30" t="s">
        <v>44</v>
      </c>
      <c r="B74" s="30" t="s">
        <v>45</v>
      </c>
      <c r="C74" s="30">
        <v>491.4</v>
      </c>
      <c r="D74" s="30" t="s">
        <v>5</v>
      </c>
      <c r="E74" s="30">
        <v>28905.599999999999</v>
      </c>
    </row>
    <row r="75" spans="1:5" s="26" customFormat="1" ht="15.75" outlineLevel="2" thickBot="1">
      <c r="A75" s="31" t="s">
        <v>82</v>
      </c>
      <c r="B75" s="31" t="s">
        <v>41</v>
      </c>
      <c r="C75" s="31">
        <v>40756.92</v>
      </c>
      <c r="D75" s="31" t="s">
        <v>5</v>
      </c>
      <c r="E75" s="31">
        <v>14452.8</v>
      </c>
    </row>
    <row r="76" spans="1:5" s="26" customFormat="1" ht="15.75" outlineLevel="2" thickBot="1">
      <c r="A76" s="31" t="s">
        <v>83</v>
      </c>
      <c r="B76" s="31" t="s">
        <v>42</v>
      </c>
      <c r="C76" s="31">
        <v>40756.9</v>
      </c>
      <c r="D76" s="31" t="s">
        <v>5</v>
      </c>
      <c r="E76" s="31">
        <v>14452.8</v>
      </c>
    </row>
    <row r="77" spans="1:5" customFormat="1" ht="15.75" outlineLevel="2" thickBot="1">
      <c r="A77" s="30" t="s">
        <v>96</v>
      </c>
      <c r="B77" s="30" t="s">
        <v>96</v>
      </c>
      <c r="C77" s="30">
        <v>442.72</v>
      </c>
      <c r="D77" s="30" t="s">
        <v>5</v>
      </c>
      <c r="E77" s="30">
        <v>0.3</v>
      </c>
    </row>
    <row r="78" spans="1:5" customFormat="1" ht="15.75" outlineLevel="2" thickBot="1">
      <c r="A78" s="30" t="s">
        <v>85</v>
      </c>
      <c r="B78" s="30" t="s">
        <v>85</v>
      </c>
      <c r="C78" s="30">
        <v>300</v>
      </c>
      <c r="D78" s="30" t="s">
        <v>63</v>
      </c>
      <c r="E78" s="30">
        <v>0.15</v>
      </c>
    </row>
    <row r="79" spans="1:5" customFormat="1" ht="15.75" outlineLevel="2" thickBot="1">
      <c r="A79" s="30" t="s">
        <v>64</v>
      </c>
      <c r="B79" s="30" t="s">
        <v>64</v>
      </c>
      <c r="C79" s="30">
        <v>90</v>
      </c>
      <c r="D79" s="30" t="s">
        <v>63</v>
      </c>
      <c r="E79" s="30">
        <v>0.1</v>
      </c>
    </row>
    <row r="80" spans="1:5">
      <c r="A80" s="25" t="s">
        <v>56</v>
      </c>
      <c r="B80" s="9">
        <f>B82</f>
        <v>3966.1016949152545</v>
      </c>
      <c r="C80" s="10">
        <f>C82+C81</f>
        <v>21796.799999999999</v>
      </c>
      <c r="D80" s="3"/>
      <c r="E80" s="2"/>
    </row>
    <row r="81" spans="1:5">
      <c r="A81" s="3" t="s">
        <v>111</v>
      </c>
      <c r="B81" s="9"/>
      <c r="C81" s="29">
        <v>17116.8</v>
      </c>
      <c r="D81" s="3"/>
      <c r="E81" s="2"/>
    </row>
    <row r="82" spans="1:5" ht="45">
      <c r="A82" s="5" t="s">
        <v>10</v>
      </c>
      <c r="B82" s="11">
        <f>C82/1.18</f>
        <v>3966.1016949152545</v>
      </c>
      <c r="C82" s="12">
        <f>E82*12*5</f>
        <v>4680</v>
      </c>
      <c r="D82" s="5" t="s">
        <v>8</v>
      </c>
      <c r="E82" s="5">
        <v>78</v>
      </c>
    </row>
    <row r="83" spans="1:5">
      <c r="A83" s="25" t="s">
        <v>57</v>
      </c>
      <c r="B83" s="13" t="e">
        <f>B12+B15+B18+#REF!+#REF!+#REF!+B60+B61+B63+B65+B67+B70+B73+B80</f>
        <v>#REF!</v>
      </c>
      <c r="C83" s="14">
        <f>C12+C15+C18+C22+C29+C42+C63+C65+C67+C70+C997+C73+C60+C59+C80</f>
        <v>551155.44000000006</v>
      </c>
      <c r="D83" s="28" t="s">
        <v>67</v>
      </c>
      <c r="E83" s="2"/>
    </row>
    <row r="84" spans="1:5">
      <c r="A84" s="25" t="s">
        <v>58</v>
      </c>
      <c r="B84" s="15"/>
      <c r="C84" s="10">
        <f>C83*1.18</f>
        <v>650363.4192</v>
      </c>
      <c r="D84" s="28" t="s">
        <v>67</v>
      </c>
      <c r="E84" s="2"/>
    </row>
    <row r="85" spans="1:5">
      <c r="A85" s="25" t="s">
        <v>59</v>
      </c>
      <c r="B85" s="15"/>
      <c r="C85" s="10">
        <f>C4+C5+C9-C84</f>
        <v>-501009.84920000006</v>
      </c>
      <c r="D85" s="28" t="s">
        <v>67</v>
      </c>
      <c r="E85" s="2"/>
    </row>
    <row r="86" spans="1:5" ht="28.5">
      <c r="A86" s="25" t="s">
        <v>74</v>
      </c>
      <c r="B86" s="9"/>
      <c r="C86" s="10">
        <f>C85+C7</f>
        <v>-568395.67920000001</v>
      </c>
      <c r="D86" s="28" t="s">
        <v>67</v>
      </c>
      <c r="E86" s="2"/>
    </row>
    <row r="89" spans="1:5">
      <c r="C89" s="16">
        <f>C12+C15+C18+C22+C29+C42+C63+C67+C70+C73</f>
        <v>529358.64</v>
      </c>
    </row>
    <row r="90" spans="1:5">
      <c r="C90" s="16">
        <f>[1]Лист1!$C$91-C89</f>
        <v>0</v>
      </c>
    </row>
  </sheetData>
  <mergeCells count="3">
    <mergeCell ref="A1:E1"/>
    <mergeCell ref="A11:E11"/>
    <mergeCell ref="C2:E2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2018-03-22T05:47:27Z</cp:lastPrinted>
  <dcterms:created xsi:type="dcterms:W3CDTF">2016-03-18T02:51:51Z</dcterms:created>
  <dcterms:modified xsi:type="dcterms:W3CDTF">2018-03-22T05:48:28Z</dcterms:modified>
</cp:coreProperties>
</file>