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Лист1!$A$2:$E$73</definedName>
  </definedNames>
  <calcPr calcId="124519" calcMode="manual"/>
</workbook>
</file>

<file path=xl/calcChain.xml><?xml version="1.0" encoding="utf-8"?>
<calcChain xmlns="http://schemas.openxmlformats.org/spreadsheetml/2006/main">
  <c r="C71" i="1"/>
  <c r="C72" s="1"/>
  <c r="C73" s="1"/>
  <c r="C11"/>
  <c r="C8"/>
  <c r="C10"/>
  <c r="C62" l="1"/>
  <c r="C59"/>
  <c r="C38"/>
  <c r="C29"/>
  <c r="C22"/>
  <c r="C19"/>
  <c r="C16"/>
  <c r="C13"/>
  <c r="C70" s="1"/>
  <c r="C69"/>
  <c r="C9"/>
  <c r="C56"/>
  <c r="B49" l="1"/>
  <c r="C68" l="1"/>
  <c r="B62" l="1"/>
  <c r="B52"/>
  <c r="B69" l="1"/>
  <c r="B68" s="1"/>
  <c r="B59"/>
  <c r="B56"/>
  <c r="B54"/>
  <c r="B50"/>
  <c r="B19"/>
  <c r="B16"/>
  <c r="B13"/>
  <c r="B70" l="1"/>
</calcChain>
</file>

<file path=xl/sharedStrings.xml><?xml version="1.0" encoding="utf-8"?>
<sst xmlns="http://schemas.openxmlformats.org/spreadsheetml/2006/main" count="166" uniqueCount="96">
  <si>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</si>
  <si>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</si>
  <si>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</si>
  <si>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</si>
  <si>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</si>
  <si>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</si>
  <si>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</si>
  <si>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</si>
  <si>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</si>
  <si>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</si>
  <si>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</si>
  <si>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</si>
  <si>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</si>
  <si>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</si>
  <si>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</si>
  <si>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</si>
  <si>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</si>
  <si>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</si>
  <si>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</si>
  <si>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</si>
  <si>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</si>
  <si>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</si>
  <si>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</si>
  <si>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</si>
  <si>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</si>
  <si>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</si>
  <si>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</si>
  <si>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</si>
  <si>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</si>
  <si>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</si>
  <si>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</si>
  <si>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</si>
  <si>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1м</t>
  </si>
  <si>
    <t>Устранение свищей хомутами</t>
  </si>
  <si>
    <t>прочистка канализационной сети внутренней</t>
  </si>
  <si>
    <t>Смена вентиля до д.32</t>
  </si>
  <si>
    <t>руб.</t>
  </si>
  <si>
    <t xml:space="preserve">Годовая фактическая стоимость работ (услуг) </t>
  </si>
  <si>
    <t>Закрытие и открытие стояков</t>
  </si>
  <si>
    <t>Ремонт дверных полотен</t>
  </si>
  <si>
    <t>Смена труб ГВС д.32</t>
  </si>
  <si>
    <t>Прочистка вентиляции</t>
  </si>
  <si>
    <t>Смена труб ХВС д.20</t>
  </si>
  <si>
    <t>Краска</t>
  </si>
  <si>
    <t>кг</t>
  </si>
  <si>
    <t>Адрес: 1 мкр., д. 26</t>
  </si>
  <si>
    <t>Сальдо начальное на 01.01.2018 г.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</si>
  <si>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</si>
  <si>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</si>
  <si>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</si>
  <si>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2018г. 3,4 кв.</t>
  </si>
  <si>
    <t>Горячая. вода,потр.при содер.общ.имущ. в МКД 2018г</t>
  </si>
  <si>
    <t>Замена электропроводки</t>
  </si>
  <si>
    <t>Изготовление и установка деревянной решётки для чистки обуви</t>
  </si>
  <si>
    <t>Изготовление и установка деревянной решётки для чи</t>
  </si>
  <si>
    <t>Орг-ция мест накоп. ртуть содержащих ламп 1,2 кв. 2018 г. к=</t>
  </si>
  <si>
    <t>Орг-ция мест накоп. ртуть содержащих ламп 1,2 кв.</t>
  </si>
  <si>
    <t>Орг-ция мест накоп.ртуть содерж-х ламп 3,4 кв.2018 г.К=0,6;0</t>
  </si>
  <si>
    <t>Орг-ция мест накоп.ртуть содерж-х ламп 3,4 кв.2018</t>
  </si>
  <si>
    <t>Очистка канализационной сети</t>
  </si>
  <si>
    <t>Ремонт межпанельных швов без а/вышки (подрядчики)</t>
  </si>
  <si>
    <t>метр</t>
  </si>
  <si>
    <t>Смена труб ХВС д.32</t>
  </si>
  <si>
    <t>Содержание ДРС 1,2 кв. 2018 г. коэф. 0,8</t>
  </si>
  <si>
    <t>Содержание ДРС 3,4 кв. 2018 г. к=0,8</t>
  </si>
  <si>
    <t>Уборка МОП 1,2 кв. 2018 г. коэф. 0,8</t>
  </si>
  <si>
    <t>Уборка МОП 3,4 кв. 2018г. К=0,8</t>
  </si>
  <si>
    <t>Уборка придомовой территории 1,2 кв. 2018 г. коэф. 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</si>
  <si>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</si>
  <si>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</si>
  <si>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0,6;0,8;0,85;0,9;1</t>
  </si>
  <si>
    <t>Управление жилым фондом 3,4 кв. 2018 г. 0,6;0,8;0,</t>
  </si>
  <si>
    <t>Управлением жил. фонд 1,2 кв. 2018 г. 0,6;0,8;0,85;0,9;1</t>
  </si>
  <si>
    <t>Управлением жил. фонд 1,2 кв. 2018 г. 0,6;0,8;0,85</t>
  </si>
  <si>
    <t>Установка пружины</t>
  </si>
  <si>
    <t>Холодная вода (ОДН) 1,2 кв. 2018 г. к=0,6;0,8</t>
  </si>
  <si>
    <t>Холодная вода,потр. при содер.общ.имущ.МКД 3,4 кв.2018г 1-5</t>
  </si>
  <si>
    <t>Холодная вода,потр. при содер.общ.имущ.МКД 3,4 кв.</t>
  </si>
  <si>
    <t>Электр-я энергия потр. при содержании общего имущ. в МКД 201</t>
  </si>
  <si>
    <t>Электр-я энергия потр. при содержании общего имущ.</t>
  </si>
  <si>
    <t>Электрическая энергия,потр.при содержании.общегоимущ.в МКД 3</t>
  </si>
  <si>
    <t>Электрическая энергия,потр.при содержании.общегоим</t>
  </si>
  <si>
    <t>замена эл. лампочки накаливания</t>
  </si>
  <si>
    <t>замена электро-патрона</t>
  </si>
  <si>
    <t>покос травы с исп.бензинового триммера с исп.лески</t>
  </si>
  <si>
    <t>период: 01.01.2018-11.11.2018</t>
  </si>
  <si>
    <t>Всего начислено за период с 01.01.2018-11.11.2018</t>
  </si>
  <si>
    <t>Всего оплачено за период с 01.01.2018-11.11.2018</t>
  </si>
  <si>
    <t>Всего доходов по дому за период с 01.01.2018 по 11.11.2018 г.</t>
  </si>
  <si>
    <t>16. Всего расходов по дому за период с 01.01.2018 по 11.11.2018 г.  г.</t>
  </si>
  <si>
    <t xml:space="preserve">17. Всего расходов по дому с НДС за период с 01.01.2018 по 11.11.2018 г.  </t>
  </si>
  <si>
    <t xml:space="preserve">18. Конечное сальдо по дому (по работам) за период с 01.01.2018 по 11.11.2018 г. 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</si>
  <si>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</si>
  <si>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по дому:</t>
  </si>
  <si>
    <t>Дебиторская задолженность (переплаты) по дому на  11.11.2018 г.</t>
  </si>
  <si>
    <t>19. Конечное сальдо с учетом дебиторской задолженности (переплаты)  на 11.11.2018 г.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</si>
</sst>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8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Fill="1" applyBorder="1"/>
    <xf numFmtId="0" fontId="10" fillId="3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topLeftCell="A67" workbookViewId="0">
      <selection activeCell="A73" sqref="A73"/>
    </sheetView>
  </sheetViews>
  <sheetFormatPr defaultRowHeight="15" outlineLevelRow="2"/>
  <cols>
    <col min="1" max="1" width="59.5703125" style="18" customWidth="1"/>
    <col min="2" max="2" width="15.5703125" style="6" hidden="1" customWidth="1"/>
    <col min="3" max="3" width="15.5703125" style="17" customWidth="1"/>
    <col min="4" max="4" width="9.28515625" style="18" customWidth="1"/>
    <col min="5" max="5" width="14.42578125" style="19" customWidth="1"/>
    <col min="6" max="6" width="8.42578125" style="20" customWidth="1"/>
    <col min="7" max="16384" width="9.140625" style="20"/>
  </cols>
  <sheetData>
    <row r="1" spans="1:5" ht="49.5" customHeight="1">
      <c r="A1" s="32" t="s">
        <v>92</v>
      </c>
      <c r="B1" s="32"/>
      <c r="C1" s="32"/>
      <c r="D1" s="32"/>
      <c r="E1" s="32"/>
    </row>
    <row r="2" spans="1:5" ht="17.25" customHeight="1">
      <c r="A2" s="26" t="s">
        <v>45</v>
      </c>
      <c r="B2" s="9" t="s">
        <v>9</v>
      </c>
      <c r="C2" s="34" t="s">
        <v>85</v>
      </c>
      <c r="D2" s="34"/>
      <c r="E2" s="34"/>
    </row>
    <row r="3" spans="1:5" ht="57">
      <c r="A3" s="21" t="s">
        <v>4</v>
      </c>
      <c r="B3" s="1" t="s">
        <v>1</v>
      </c>
      <c r="C3" s="4" t="s">
        <v>37</v>
      </c>
      <c r="D3" s="7" t="s">
        <v>2</v>
      </c>
      <c r="E3" s="8" t="s">
        <v>3</v>
      </c>
    </row>
    <row r="4" spans="1:5">
      <c r="A4" s="21" t="s">
        <v>46</v>
      </c>
      <c r="B4" s="1"/>
      <c r="C4" s="4">
        <v>-1888841.93</v>
      </c>
      <c r="D4" s="24" t="s">
        <v>36</v>
      </c>
      <c r="E4" s="8"/>
    </row>
    <row r="5" spans="1:5">
      <c r="A5" s="35" t="s">
        <v>93</v>
      </c>
      <c r="B5" s="36"/>
      <c r="C5" s="36"/>
      <c r="D5" s="36"/>
      <c r="E5" s="37"/>
    </row>
    <row r="6" spans="1:5">
      <c r="A6" s="21" t="s">
        <v>86</v>
      </c>
      <c r="B6" s="1"/>
      <c r="C6" s="4">
        <v>762364.43</v>
      </c>
      <c r="D6" s="24" t="s">
        <v>36</v>
      </c>
      <c r="E6" s="8"/>
    </row>
    <row r="7" spans="1:5">
      <c r="A7" s="21" t="s">
        <v>87</v>
      </c>
      <c r="B7" s="1"/>
      <c r="C7" s="4">
        <v>696732.26</v>
      </c>
      <c r="D7" s="24" t="s">
        <v>36</v>
      </c>
      <c r="E7" s="8"/>
    </row>
    <row r="8" spans="1:5" ht="28.5">
      <c r="A8" s="21" t="s">
        <v>94</v>
      </c>
      <c r="B8" s="1"/>
      <c r="C8" s="4">
        <f>C7-C6</f>
        <v>-65632.170000000042</v>
      </c>
      <c r="D8" s="24" t="s">
        <v>36</v>
      </c>
      <c r="E8" s="8"/>
    </row>
    <row r="9" spans="1:5">
      <c r="A9" s="21" t="s">
        <v>11</v>
      </c>
      <c r="B9" s="1"/>
      <c r="C9" s="4">
        <f>C10</f>
        <v>11625</v>
      </c>
      <c r="D9" s="24" t="s">
        <v>36</v>
      </c>
      <c r="E9" s="8"/>
    </row>
    <row r="10" spans="1:5">
      <c r="A10" s="21" t="s">
        <v>12</v>
      </c>
      <c r="B10" s="1"/>
      <c r="C10" s="30">
        <f>600*10+180+528.64*10+158.6</f>
        <v>11625</v>
      </c>
      <c r="D10" s="24" t="s">
        <v>36</v>
      </c>
      <c r="E10" s="8"/>
    </row>
    <row r="11" spans="1:5" ht="28.5">
      <c r="A11" s="29" t="s">
        <v>88</v>
      </c>
      <c r="B11" s="9"/>
      <c r="C11" s="10">
        <f>C6+C9</f>
        <v>773989.43</v>
      </c>
      <c r="D11" s="24" t="s">
        <v>36</v>
      </c>
      <c r="E11" s="2"/>
    </row>
    <row r="12" spans="1:5">
      <c r="A12" s="33" t="s">
        <v>13</v>
      </c>
      <c r="B12" s="33"/>
      <c r="C12" s="33"/>
      <c r="D12" s="33"/>
      <c r="E12" s="33"/>
    </row>
    <row r="13" spans="1:5" ht="29.25" thickBot="1">
      <c r="A13" s="26" t="s">
        <v>15</v>
      </c>
      <c r="B13" s="9" t="e">
        <f>#REF!</f>
        <v>#REF!</v>
      </c>
      <c r="C13" s="10">
        <f>C14+C15</f>
        <v>115496.69</v>
      </c>
      <c r="D13" s="3"/>
      <c r="E13" s="2"/>
    </row>
    <row r="14" spans="1:5" customFormat="1" ht="15.75" outlineLevel="2" thickBot="1">
      <c r="A14" s="23" t="s">
        <v>70</v>
      </c>
      <c r="B14" s="23" t="s">
        <v>71</v>
      </c>
      <c r="C14" s="23">
        <v>50207.71</v>
      </c>
      <c r="D14" s="23" t="s">
        <v>5</v>
      </c>
      <c r="E14" s="23">
        <v>13143.38</v>
      </c>
    </row>
    <row r="15" spans="1:5" customFormat="1" ht="15.75" outlineLevel="2" thickBot="1">
      <c r="A15" s="23" t="s">
        <v>72</v>
      </c>
      <c r="B15" s="23" t="s">
        <v>73</v>
      </c>
      <c r="C15" s="23">
        <v>65288.98</v>
      </c>
      <c r="D15" s="23" t="s">
        <v>5</v>
      </c>
      <c r="E15" s="23">
        <v>18339.599999999999</v>
      </c>
    </row>
    <row r="16" spans="1:5" ht="29.25" thickBot="1">
      <c r="A16" s="26" t="s">
        <v>16</v>
      </c>
      <c r="B16" s="9" t="e">
        <f>#REF!</f>
        <v>#REF!</v>
      </c>
      <c r="C16" s="10">
        <f>C17+C18</f>
        <v>44033.22</v>
      </c>
      <c r="D16" s="3"/>
      <c r="E16" s="2"/>
    </row>
    <row r="17" spans="1:5" customFormat="1" ht="15.75" outlineLevel="2" thickBot="1">
      <c r="A17" s="23" t="s">
        <v>65</v>
      </c>
      <c r="B17" s="23" t="s">
        <v>65</v>
      </c>
      <c r="C17" s="23">
        <v>22741.08</v>
      </c>
      <c r="D17" s="23" t="s">
        <v>5</v>
      </c>
      <c r="E17" s="23">
        <v>18339.599999999999</v>
      </c>
    </row>
    <row r="18" spans="1:5" customFormat="1" ht="15.75" outlineLevel="2" thickBot="1">
      <c r="A18" s="23" t="s">
        <v>66</v>
      </c>
      <c r="B18" s="23" t="s">
        <v>66</v>
      </c>
      <c r="C18" s="23">
        <v>21292.14</v>
      </c>
      <c r="D18" s="23" t="s">
        <v>5</v>
      </c>
      <c r="E18" s="23">
        <v>13143.3</v>
      </c>
    </row>
    <row r="19" spans="1:5" ht="29.25" thickBot="1">
      <c r="A19" s="26" t="s">
        <v>17</v>
      </c>
      <c r="B19" s="11" t="e">
        <f>#REF!+#REF!</f>
        <v>#REF!</v>
      </c>
      <c r="C19" s="10">
        <f>C20+C21</f>
        <v>60686.400000000001</v>
      </c>
      <c r="D19" s="5"/>
      <c r="E19" s="2"/>
    </row>
    <row r="20" spans="1:5" customFormat="1" ht="15.75" outlineLevel="2" thickBot="1">
      <c r="A20" s="23" t="s">
        <v>47</v>
      </c>
      <c r="B20" s="23" t="s">
        <v>47</v>
      </c>
      <c r="C20" s="23">
        <v>35508</v>
      </c>
      <c r="D20" s="23" t="s">
        <v>14</v>
      </c>
      <c r="E20" s="23">
        <v>660</v>
      </c>
    </row>
    <row r="21" spans="1:5" customFormat="1" ht="15.75" outlineLevel="2" thickBot="1">
      <c r="A21" s="23" t="s">
        <v>48</v>
      </c>
      <c r="B21" s="23" t="s">
        <v>48</v>
      </c>
      <c r="C21" s="23">
        <v>25178.400000000001</v>
      </c>
      <c r="D21" s="23" t="s">
        <v>14</v>
      </c>
      <c r="E21" s="23">
        <v>468</v>
      </c>
    </row>
    <row r="22" spans="1:5" ht="43.5" thickBot="1">
      <c r="A22" s="26" t="s">
        <v>18</v>
      </c>
      <c r="B22" s="9"/>
      <c r="C22" s="10">
        <f>SUM(C23:C28)</f>
        <v>12788.79</v>
      </c>
      <c r="D22" s="3"/>
      <c r="E22" s="2"/>
    </row>
    <row r="23" spans="1:5" customFormat="1" ht="15.75" outlineLevel="2" thickBot="1">
      <c r="A23" s="23" t="s">
        <v>49</v>
      </c>
      <c r="B23" s="23" t="s">
        <v>49</v>
      </c>
      <c r="C23" s="23">
        <v>1467.16</v>
      </c>
      <c r="D23" s="23" t="s">
        <v>5</v>
      </c>
      <c r="E23" s="23">
        <v>18339.599999999999</v>
      </c>
    </row>
    <row r="24" spans="1:5" customFormat="1" ht="15.75" outlineLevel="2" thickBot="1">
      <c r="A24" s="23" t="s">
        <v>50</v>
      </c>
      <c r="B24" s="23" t="s">
        <v>51</v>
      </c>
      <c r="C24" s="23">
        <v>1182.9000000000001</v>
      </c>
      <c r="D24" s="23" t="s">
        <v>5</v>
      </c>
      <c r="E24" s="23">
        <v>13143.38</v>
      </c>
    </row>
    <row r="25" spans="1:5" customFormat="1" ht="15.75" outlineLevel="2" thickBot="1">
      <c r="A25" s="23" t="s">
        <v>75</v>
      </c>
      <c r="B25" s="23" t="s">
        <v>75</v>
      </c>
      <c r="C25" s="23">
        <v>1393.8</v>
      </c>
      <c r="D25" s="23" t="s">
        <v>5</v>
      </c>
      <c r="E25" s="23">
        <v>18339.599999999999</v>
      </c>
    </row>
    <row r="26" spans="1:5" customFormat="1" ht="15.75" outlineLevel="2" thickBot="1">
      <c r="A26" s="23" t="s">
        <v>76</v>
      </c>
      <c r="B26" s="23" t="s">
        <v>77</v>
      </c>
      <c r="C26" s="23">
        <v>1051.47</v>
      </c>
      <c r="D26" s="23" t="s">
        <v>5</v>
      </c>
      <c r="E26" s="23">
        <v>13143.38</v>
      </c>
    </row>
    <row r="27" spans="1:5" customFormat="1" ht="15.75" outlineLevel="2" thickBot="1">
      <c r="A27" s="23" t="s">
        <v>78</v>
      </c>
      <c r="B27" s="23" t="s">
        <v>79</v>
      </c>
      <c r="C27" s="23">
        <v>2567.54</v>
      </c>
      <c r="D27" s="23" t="s">
        <v>5</v>
      </c>
      <c r="E27" s="23">
        <v>18339.599999999999</v>
      </c>
    </row>
    <row r="28" spans="1:5" customFormat="1" ht="15.75" outlineLevel="2" thickBot="1">
      <c r="A28" s="23" t="s">
        <v>80</v>
      </c>
      <c r="B28" s="23" t="s">
        <v>81</v>
      </c>
      <c r="C28" s="23">
        <v>5125.92</v>
      </c>
      <c r="D28" s="23" t="s">
        <v>5</v>
      </c>
      <c r="E28" s="23">
        <v>13143.38</v>
      </c>
    </row>
    <row r="29" spans="1:5" ht="43.5" outlineLevel="1" thickBot="1">
      <c r="A29" s="26" t="s">
        <v>20</v>
      </c>
      <c r="B29" s="22"/>
      <c r="C29" s="10">
        <f>C30+C31+C32+C33+C34+C35+C36+C37</f>
        <v>318956.30999999994</v>
      </c>
      <c r="D29" s="22"/>
      <c r="E29" s="22"/>
    </row>
    <row r="30" spans="1:5" customFormat="1" ht="15.75" outlineLevel="2" thickBot="1">
      <c r="A30" s="23" t="s">
        <v>52</v>
      </c>
      <c r="B30" s="23" t="s">
        <v>52</v>
      </c>
      <c r="C30" s="23">
        <v>4475.75</v>
      </c>
      <c r="D30" s="23" t="s">
        <v>7</v>
      </c>
      <c r="E30" s="23">
        <v>25</v>
      </c>
    </row>
    <row r="31" spans="1:5" customFormat="1" ht="15.75" outlineLevel="2" thickBot="1">
      <c r="A31" s="23" t="s">
        <v>53</v>
      </c>
      <c r="B31" s="23" t="s">
        <v>54</v>
      </c>
      <c r="C31" s="23">
        <v>8902.08</v>
      </c>
      <c r="D31" s="23" t="s">
        <v>6</v>
      </c>
      <c r="E31" s="23">
        <v>4</v>
      </c>
    </row>
    <row r="32" spans="1:5" customFormat="1" ht="15.75" outlineLevel="2" thickBot="1">
      <c r="A32" s="23" t="s">
        <v>43</v>
      </c>
      <c r="B32" s="23" t="s">
        <v>43</v>
      </c>
      <c r="C32" s="23">
        <v>540</v>
      </c>
      <c r="D32" s="23" t="s">
        <v>44</v>
      </c>
      <c r="E32" s="23">
        <v>5.4</v>
      </c>
    </row>
    <row r="33" spans="1:5" customFormat="1" ht="15.75" outlineLevel="2" thickBot="1">
      <c r="A33" s="23" t="s">
        <v>39</v>
      </c>
      <c r="B33" s="23" t="s">
        <v>39</v>
      </c>
      <c r="C33" s="23">
        <v>1267.74</v>
      </c>
      <c r="D33" s="23" t="s">
        <v>6</v>
      </c>
      <c r="E33" s="23">
        <v>1</v>
      </c>
    </row>
    <row r="34" spans="1:5" customFormat="1" ht="15.75" outlineLevel="2" thickBot="1">
      <c r="A34" s="23" t="s">
        <v>60</v>
      </c>
      <c r="B34" s="23" t="s">
        <v>60</v>
      </c>
      <c r="C34" s="23">
        <v>302945.5</v>
      </c>
      <c r="D34" s="23" t="s">
        <v>61</v>
      </c>
      <c r="E34" s="23">
        <v>494</v>
      </c>
    </row>
    <row r="35" spans="1:5" customFormat="1" ht="15.75" outlineLevel="2" thickBot="1">
      <c r="A35" s="23" t="s">
        <v>74</v>
      </c>
      <c r="B35" s="23" t="s">
        <v>74</v>
      </c>
      <c r="C35" s="23">
        <v>420.6</v>
      </c>
      <c r="D35" s="23" t="s">
        <v>6</v>
      </c>
      <c r="E35" s="23">
        <v>1</v>
      </c>
    </row>
    <row r="36" spans="1:5" customFormat="1" ht="15.75" outlineLevel="2" thickBot="1">
      <c r="A36" s="23" t="s">
        <v>82</v>
      </c>
      <c r="B36" s="23" t="s">
        <v>82</v>
      </c>
      <c r="C36" s="23">
        <v>260.79000000000002</v>
      </c>
      <c r="D36" s="23" t="s">
        <v>6</v>
      </c>
      <c r="E36" s="23">
        <v>3</v>
      </c>
    </row>
    <row r="37" spans="1:5" customFormat="1" ht="15.75" outlineLevel="2" thickBot="1">
      <c r="A37" s="23" t="s">
        <v>83</v>
      </c>
      <c r="B37" s="23" t="s">
        <v>83</v>
      </c>
      <c r="C37" s="23">
        <v>143.85</v>
      </c>
      <c r="D37" s="23" t="s">
        <v>6</v>
      </c>
      <c r="E37" s="23">
        <v>1</v>
      </c>
    </row>
    <row r="38" spans="1:5" customFormat="1" ht="52.5" customHeight="1" outlineLevel="2" thickBot="1">
      <c r="A38" s="26" t="s">
        <v>21</v>
      </c>
      <c r="B38" s="27"/>
      <c r="C38" s="25">
        <f>SUM(C39:C47)</f>
        <v>24492.13</v>
      </c>
      <c r="D38" s="27"/>
      <c r="E38" s="27"/>
    </row>
    <row r="39" spans="1:5" customFormat="1" ht="15.75" outlineLevel="2" thickBot="1">
      <c r="A39" s="23" t="s">
        <v>38</v>
      </c>
      <c r="B39" s="23" t="s">
        <v>38</v>
      </c>
      <c r="C39" s="23">
        <v>809.36</v>
      </c>
      <c r="D39" s="23" t="s">
        <v>31</v>
      </c>
      <c r="E39" s="23">
        <v>1</v>
      </c>
    </row>
    <row r="40" spans="1:5" customFormat="1" ht="15.75" outlineLevel="2" thickBot="1">
      <c r="A40" s="23" t="s">
        <v>59</v>
      </c>
      <c r="B40" s="23" t="s">
        <v>59</v>
      </c>
      <c r="C40" s="23">
        <v>1684.2</v>
      </c>
      <c r="D40" s="23" t="s">
        <v>7</v>
      </c>
      <c r="E40" s="23">
        <v>6</v>
      </c>
    </row>
    <row r="41" spans="1:5" customFormat="1" ht="15.75" outlineLevel="2" thickBot="1">
      <c r="A41" s="23" t="s">
        <v>59</v>
      </c>
      <c r="B41" s="23" t="s">
        <v>59</v>
      </c>
      <c r="C41" s="23">
        <v>7017.5</v>
      </c>
      <c r="D41" s="23" t="s">
        <v>7</v>
      </c>
      <c r="E41" s="23">
        <v>25</v>
      </c>
    </row>
    <row r="42" spans="1:5" customFormat="1" ht="15.75" outlineLevel="2" thickBot="1">
      <c r="A42" s="23" t="s">
        <v>35</v>
      </c>
      <c r="B42" s="23" t="s">
        <v>35</v>
      </c>
      <c r="C42" s="23">
        <v>2082.2800000000002</v>
      </c>
      <c r="D42" s="23" t="s">
        <v>6</v>
      </c>
      <c r="E42" s="23">
        <v>1</v>
      </c>
    </row>
    <row r="43" spans="1:5" customFormat="1" ht="15.75" outlineLevel="2" thickBot="1">
      <c r="A43" s="23" t="s">
        <v>40</v>
      </c>
      <c r="B43" s="23" t="s">
        <v>40</v>
      </c>
      <c r="C43" s="23">
        <v>3833.49</v>
      </c>
      <c r="D43" s="23" t="s">
        <v>32</v>
      </c>
      <c r="E43" s="23">
        <v>3</v>
      </c>
    </row>
    <row r="44" spans="1:5" customFormat="1" ht="15.75" outlineLevel="2" thickBot="1">
      <c r="A44" s="23" t="s">
        <v>42</v>
      </c>
      <c r="B44" s="23" t="s">
        <v>42</v>
      </c>
      <c r="C44" s="23">
        <v>2060</v>
      </c>
      <c r="D44" s="23" t="s">
        <v>32</v>
      </c>
      <c r="E44" s="23">
        <v>2</v>
      </c>
    </row>
    <row r="45" spans="1:5" customFormat="1" ht="15.75" outlineLevel="2" thickBot="1">
      <c r="A45" s="23" t="s">
        <v>62</v>
      </c>
      <c r="B45" s="23" t="s">
        <v>62</v>
      </c>
      <c r="C45" s="23">
        <v>4472.3999999999996</v>
      </c>
      <c r="D45" s="23" t="s">
        <v>32</v>
      </c>
      <c r="E45" s="23">
        <v>3.5</v>
      </c>
    </row>
    <row r="46" spans="1:5" customFormat="1" ht="15.75" outlineLevel="2" thickBot="1">
      <c r="A46" s="23" t="s">
        <v>33</v>
      </c>
      <c r="B46" s="23" t="s">
        <v>33</v>
      </c>
      <c r="C46" s="23">
        <v>538.79999999999995</v>
      </c>
      <c r="D46" s="23" t="s">
        <v>6</v>
      </c>
      <c r="E46" s="23">
        <v>3</v>
      </c>
    </row>
    <row r="47" spans="1:5" customFormat="1" ht="15.75" outlineLevel="2" thickBot="1">
      <c r="A47" s="23" t="s">
        <v>34</v>
      </c>
      <c r="B47" s="23" t="s">
        <v>34</v>
      </c>
      <c r="C47" s="23">
        <v>1994.1</v>
      </c>
      <c r="D47" s="23" t="s">
        <v>7</v>
      </c>
      <c r="E47" s="23">
        <v>10</v>
      </c>
    </row>
    <row r="48" spans="1:5" customFormat="1" ht="28.5" outlineLevel="2">
      <c r="A48" s="26" t="s">
        <v>22</v>
      </c>
      <c r="B48" s="27"/>
      <c r="C48" s="25"/>
      <c r="D48" s="27"/>
      <c r="E48" s="27"/>
    </row>
    <row r="49" spans="1:5" ht="28.5">
      <c r="A49" s="26" t="s">
        <v>23</v>
      </c>
      <c r="B49" s="9" t="e">
        <f>SUM(#REF!)</f>
        <v>#REF!</v>
      </c>
      <c r="C49" s="10"/>
      <c r="D49" s="3"/>
      <c r="E49" s="2"/>
    </row>
    <row r="50" spans="1:5" ht="28.5">
      <c r="A50" s="26" t="s">
        <v>24</v>
      </c>
      <c r="B50" s="9">
        <f>B51</f>
        <v>0</v>
      </c>
      <c r="C50" s="10"/>
      <c r="D50" s="3"/>
      <c r="E50" s="2"/>
    </row>
    <row r="51" spans="1:5">
      <c r="A51" s="3" t="s">
        <v>0</v>
      </c>
      <c r="B51" s="9"/>
      <c r="C51" s="12"/>
      <c r="D51" s="3"/>
      <c r="E51" s="2"/>
    </row>
    <row r="52" spans="1:5" ht="29.25" thickBot="1">
      <c r="A52" s="26" t="s">
        <v>25</v>
      </c>
      <c r="B52" s="9" t="e">
        <f>#REF!+#REF!</f>
        <v>#REF!</v>
      </c>
      <c r="C52" s="10"/>
      <c r="D52" s="3"/>
      <c r="E52" s="2"/>
    </row>
    <row r="53" spans="1:5" customFormat="1" ht="15.75" outlineLevel="2" thickBot="1">
      <c r="A53" s="23"/>
      <c r="B53" s="23" t="s">
        <v>41</v>
      </c>
      <c r="C53" s="23"/>
      <c r="D53" s="23"/>
      <c r="E53" s="23"/>
    </row>
    <row r="54" spans="1:5" ht="28.5">
      <c r="A54" s="26" t="s">
        <v>26</v>
      </c>
      <c r="B54" s="9" t="e">
        <f>#REF!</f>
        <v>#REF!</v>
      </c>
      <c r="C54" s="10"/>
      <c r="D54" s="3"/>
      <c r="E54" s="2"/>
    </row>
    <row r="55" spans="1:5">
      <c r="A55" s="26"/>
      <c r="B55" s="9"/>
      <c r="C55" s="10"/>
      <c r="D55" s="3"/>
      <c r="E55" s="2"/>
    </row>
    <row r="56" spans="1:5" ht="29.25" thickBot="1">
      <c r="A56" s="26" t="s">
        <v>27</v>
      </c>
      <c r="B56" s="9" t="e">
        <f>#REF!+#REF!</f>
        <v>#REF!</v>
      </c>
      <c r="C56" s="10">
        <f>C57+C58</f>
        <v>17612.129999999997</v>
      </c>
      <c r="D56" s="3"/>
      <c r="E56" s="2"/>
    </row>
    <row r="57" spans="1:5" customFormat="1" ht="15.75" outlineLevel="2" thickBot="1">
      <c r="A57" s="23" t="s">
        <v>63</v>
      </c>
      <c r="B57" s="23" t="s">
        <v>63</v>
      </c>
      <c r="C57" s="23">
        <v>8674.6299999999992</v>
      </c>
      <c r="D57" s="23" t="s">
        <v>5</v>
      </c>
      <c r="E57" s="23">
        <v>18339.599999999999</v>
      </c>
    </row>
    <row r="58" spans="1:5" customFormat="1" ht="15.75" outlineLevel="2" thickBot="1">
      <c r="A58" s="23" t="s">
        <v>64</v>
      </c>
      <c r="B58" s="23" t="s">
        <v>64</v>
      </c>
      <c r="C58" s="23">
        <v>8937.5</v>
      </c>
      <c r="D58" s="23" t="s">
        <v>5</v>
      </c>
      <c r="E58" s="23">
        <v>13143.38</v>
      </c>
    </row>
    <row r="59" spans="1:5" ht="43.5" thickBot="1">
      <c r="A59" s="26" t="s">
        <v>28</v>
      </c>
      <c r="B59" s="9" t="e">
        <f>#REF!</f>
        <v>#REF!</v>
      </c>
      <c r="C59" s="10">
        <f>C60+C61</f>
        <v>2039.04</v>
      </c>
      <c r="D59" s="3"/>
      <c r="E59" s="2"/>
    </row>
    <row r="60" spans="1:5" customFormat="1" ht="15.75" outlineLevel="2" thickBot="1">
      <c r="A60" s="23" t="s">
        <v>19</v>
      </c>
      <c r="B60" s="23" t="s">
        <v>19</v>
      </c>
      <c r="C60" s="23">
        <v>1019.52</v>
      </c>
      <c r="D60" s="23" t="s">
        <v>5</v>
      </c>
      <c r="E60" s="23">
        <v>708</v>
      </c>
    </row>
    <row r="61" spans="1:5" customFormat="1" ht="15.75" outlineLevel="2" thickBot="1">
      <c r="A61" s="23" t="s">
        <v>19</v>
      </c>
      <c r="B61" s="23" t="s">
        <v>19</v>
      </c>
      <c r="C61" s="23">
        <v>1019.52</v>
      </c>
      <c r="D61" s="23" t="s">
        <v>5</v>
      </c>
      <c r="E61" s="23">
        <v>708</v>
      </c>
    </row>
    <row r="62" spans="1:5" ht="57.75" thickBot="1">
      <c r="A62" s="26" t="s">
        <v>29</v>
      </c>
      <c r="B62" s="9" t="e">
        <f>SUM(#REF!)</f>
        <v>#REF!</v>
      </c>
      <c r="C62" s="10">
        <f>C63+C64+C65+C66+C67</f>
        <v>85359.62</v>
      </c>
      <c r="D62" s="3"/>
      <c r="E62" s="2"/>
    </row>
    <row r="63" spans="1:5" customFormat="1" ht="15.75" outlineLevel="2" thickBot="1">
      <c r="A63" s="23" t="s">
        <v>55</v>
      </c>
      <c r="B63" s="23" t="s">
        <v>56</v>
      </c>
      <c r="C63" s="23">
        <v>311.77</v>
      </c>
      <c r="D63" s="23" t="s">
        <v>5</v>
      </c>
      <c r="E63" s="23">
        <v>18339.599999999999</v>
      </c>
    </row>
    <row r="64" spans="1:5" customFormat="1" ht="15.75" outlineLevel="2" thickBot="1">
      <c r="A64" s="23" t="s">
        <v>57</v>
      </c>
      <c r="B64" s="23" t="s">
        <v>58</v>
      </c>
      <c r="C64" s="23">
        <v>223.44</v>
      </c>
      <c r="D64" s="23" t="s">
        <v>5</v>
      </c>
      <c r="E64" s="23">
        <v>13143.38</v>
      </c>
    </row>
    <row r="65" spans="1:5" customFormat="1" ht="15.75" outlineLevel="2" thickBot="1">
      <c r="A65" s="23" t="s">
        <v>67</v>
      </c>
      <c r="B65" s="23" t="s">
        <v>68</v>
      </c>
      <c r="C65" s="23">
        <v>51717.66</v>
      </c>
      <c r="D65" s="23" t="s">
        <v>5</v>
      </c>
      <c r="E65" s="23">
        <v>18339.599999999999</v>
      </c>
    </row>
    <row r="66" spans="1:5" customFormat="1" ht="15.75" outlineLevel="2" thickBot="1">
      <c r="A66" s="23" t="s">
        <v>69</v>
      </c>
      <c r="B66" s="23" t="s">
        <v>69</v>
      </c>
      <c r="C66" s="23">
        <v>32726.799999999999</v>
      </c>
      <c r="D66" s="23" t="s">
        <v>5</v>
      </c>
      <c r="E66" s="23">
        <v>13143.3</v>
      </c>
    </row>
    <row r="67" spans="1:5" customFormat="1" ht="15.75" outlineLevel="2" thickBot="1">
      <c r="A67" s="23" t="s">
        <v>84</v>
      </c>
      <c r="B67" s="23" t="s">
        <v>84</v>
      </c>
      <c r="C67" s="23">
        <v>379.95</v>
      </c>
      <c r="D67" s="23" t="s">
        <v>5</v>
      </c>
      <c r="E67" s="23">
        <v>85</v>
      </c>
    </row>
    <row r="68" spans="1:5">
      <c r="A68" s="26" t="s">
        <v>30</v>
      </c>
      <c r="B68" s="9">
        <f>B69</f>
        <v>2161.0169491525426</v>
      </c>
      <c r="C68" s="10">
        <f>C69</f>
        <v>2550</v>
      </c>
      <c r="D68" s="3"/>
      <c r="E68" s="2"/>
    </row>
    <row r="69" spans="1:5" ht="45">
      <c r="A69" s="5" t="s">
        <v>10</v>
      </c>
      <c r="B69" s="11">
        <f>C69/1.18</f>
        <v>2161.0169491525426</v>
      </c>
      <c r="C69" s="13">
        <f>E69*10*5</f>
        <v>2550</v>
      </c>
      <c r="D69" s="5" t="s">
        <v>8</v>
      </c>
      <c r="E69" s="5">
        <v>51</v>
      </c>
    </row>
    <row r="70" spans="1:5" ht="28.5">
      <c r="A70" s="29" t="s">
        <v>89</v>
      </c>
      <c r="B70" s="14" t="e">
        <f>B13+B16+B19+#REF!+#REF!+#REF!+B49+B50+B52+B54+B56+B59+B62+B68</f>
        <v>#REF!</v>
      </c>
      <c r="C70" s="15">
        <f>C13+C16+C19+C22+C29+C38+C52+C54+C56+C59+C984+C62+C49+C48</f>
        <v>681464.33</v>
      </c>
      <c r="D70" s="12" t="s">
        <v>36</v>
      </c>
      <c r="E70" s="2"/>
    </row>
    <row r="71" spans="1:5" ht="28.5">
      <c r="A71" s="29" t="s">
        <v>90</v>
      </c>
      <c r="B71" s="16"/>
      <c r="C71" s="10">
        <f>(C70*1.18)+C68</f>
        <v>806677.90939999989</v>
      </c>
      <c r="D71" s="12" t="s">
        <v>36</v>
      </c>
      <c r="E71" s="2"/>
    </row>
    <row r="72" spans="1:5" ht="28.5">
      <c r="A72" s="29" t="s">
        <v>91</v>
      </c>
      <c r="B72" s="16"/>
      <c r="C72" s="10">
        <f>C4+C6+C9-C71</f>
        <v>-1921530.4093999998</v>
      </c>
      <c r="D72" s="12" t="s">
        <v>36</v>
      </c>
      <c r="E72" s="2"/>
    </row>
    <row r="73" spans="1:5" ht="28.5">
      <c r="A73" s="31" t="s">
        <v>95</v>
      </c>
      <c r="B73" s="9"/>
      <c r="C73" s="28">
        <f>C72+C8</f>
        <v>-1987162.5793999997</v>
      </c>
      <c r="D73" s="12" t="s">
        <v>36</v>
      </c>
      <c r="E73" s="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2019-01-30T00:12:48Z</cp:lastPrinted>
  <dcterms:created xsi:type="dcterms:W3CDTF">2016-03-18T02:51:51Z</dcterms:created>
  <dcterms:modified xsi:type="dcterms:W3CDTF">2019-02-28T06:13:24Z</dcterms:modified>
</cp:coreProperties>
</file>