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" yWindow="-210" windowWidth="15855" windowHeight="807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Лист1!$A$1:$E$79</definedName>
  </definedNames>
  <calcPr calcId="124519" calcMode="manual"/>
</workbook>
</file>

<file path=xl/calcChain.xml><?xml version="1.0" encoding="utf-8"?>
<calcChain xmlns="http://schemas.openxmlformats.org/spreadsheetml/2006/main">
  <c r="C77" i="1"/>
  <c r="C78" s="1"/>
  <c r="C79" s="1"/>
  <c r="C11"/>
  <c r="C8"/>
  <c r="C76"/>
  <c r="C69"/>
  <c r="C66"/>
  <c r="C63"/>
  <c r="C60"/>
  <c r="C38"/>
  <c r="C29"/>
  <c r="C22"/>
  <c r="C19"/>
  <c r="C16"/>
  <c r="C13"/>
  <c r="C7" i="4"/>
  <c r="E7"/>
  <c r="C9"/>
  <c r="E9"/>
  <c r="C11"/>
  <c r="E11"/>
  <c r="C13"/>
  <c r="E13"/>
  <c r="C15"/>
  <c r="E15"/>
  <c r="C18"/>
  <c r="E18"/>
  <c r="C20"/>
  <c r="E20"/>
  <c r="C22"/>
  <c r="E22"/>
  <c r="C24"/>
  <c r="E24"/>
  <c r="C26"/>
  <c r="E26"/>
  <c r="C28"/>
  <c r="E28"/>
  <c r="C30"/>
  <c r="E30"/>
  <c r="C32"/>
  <c r="E32"/>
  <c r="C34"/>
  <c r="E34"/>
  <c r="C36"/>
  <c r="E36"/>
  <c r="C38"/>
  <c r="E38"/>
  <c r="C40"/>
  <c r="E40"/>
  <c r="C42"/>
  <c r="E42"/>
  <c r="C44"/>
  <c r="E44"/>
  <c r="C46"/>
  <c r="E46"/>
  <c r="C48"/>
  <c r="E48"/>
  <c r="C50"/>
  <c r="E50"/>
  <c r="C52"/>
  <c r="E52"/>
  <c r="C54"/>
  <c r="E54"/>
  <c r="C56"/>
  <c r="E56"/>
  <c r="C58"/>
  <c r="E58"/>
  <c r="C60"/>
  <c r="E60"/>
  <c r="C62"/>
  <c r="E62"/>
  <c r="C64"/>
  <c r="E64"/>
  <c r="C66"/>
  <c r="E66"/>
  <c r="C68"/>
  <c r="E68"/>
  <c r="C70"/>
  <c r="E70"/>
  <c r="C72"/>
  <c r="E72"/>
  <c r="C74"/>
  <c r="E74"/>
  <c r="C76"/>
  <c r="E76"/>
  <c r="C78"/>
  <c r="E78"/>
  <c r="C80"/>
  <c r="E80"/>
  <c r="C82"/>
  <c r="E82"/>
  <c r="C84"/>
  <c r="E84"/>
  <c r="C86"/>
  <c r="E86"/>
  <c r="C88"/>
  <c r="E88"/>
  <c r="C90"/>
  <c r="E90"/>
  <c r="C92"/>
  <c r="E92"/>
  <c r="C94"/>
  <c r="E94"/>
  <c r="C96"/>
  <c r="E96"/>
  <c r="C98"/>
  <c r="E98"/>
  <c r="C99"/>
  <c r="E99"/>
  <c r="C10" i="1"/>
  <c r="C9" s="1"/>
  <c r="C75"/>
  <c r="C74" l="1"/>
  <c r="B38" l="1"/>
  <c r="B69"/>
  <c r="B60"/>
  <c r="B58"/>
  <c r="B57" l="1"/>
  <c r="B75"/>
  <c r="B74" s="1"/>
  <c r="B66"/>
  <c r="B63"/>
  <c r="B62"/>
  <c r="B59"/>
  <c r="B19"/>
  <c r="B16"/>
  <c r="B13"/>
  <c r="B76" l="1"/>
</calcChain>
</file>

<file path=xl/sharedStrings.xml><?xml version="1.0" encoding="utf-8"?>
<sst xmlns="http://schemas.openxmlformats.org/spreadsheetml/2006/main" count="375" uniqueCount="161">
  <si>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</si>
  <si>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</si>
  <si>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</si>
  <si>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</si>
  <si>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</si>
  <si>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</si>
  <si>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</si>
  <si>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</si>
  <si>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</si>
  <si>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</si>
  <si>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</si>
  <si>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</si>
  <si>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</si>
  <si>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</si>
  <si>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Прочистка труб ХВС</t>
  </si>
  <si>
    <t>Смена труб ГВС д.20</t>
  </si>
  <si>
    <t>Смена труб ГВС д.32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</si>
  <si>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</si>
  <si>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</si>
  <si>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</si>
  <si>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</si>
  <si>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</si>
  <si>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</si>
  <si>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</si>
  <si>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</si>
  <si>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</si>
  <si>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</si>
  <si>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</si>
  <si>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</si>
  <si>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</si>
  <si>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</si>
  <si>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</si>
  <si>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</si>
  <si>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</si>
  <si>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</si>
  <si>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Дератизация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</si>
  <si>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</si>
  <si>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</si>
  <si>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>осмотр подвала</t>
  </si>
  <si>
    <t>раз</t>
  </si>
  <si>
    <t>Устранение свищей хомутами</t>
  </si>
  <si>
    <r>
      <rPr>
        <b/>
        <sz val="12"/>
        <color theme="1"/>
        <rFont val="Times New Roman"/>
        <family val="1"/>
        <charset val="204"/>
      </rPr>
      <t>период:</t>
    </r>
    <r>
      <rPr>
        <sz val="12"/>
        <color theme="1"/>
        <rFont val="Times New Roman"/>
        <family val="1"/>
        <charset val="204"/>
      </rPr>
      <t xml:space="preserve"> 01.01.2016-31.12.2016</t>
    </r>
  </si>
  <si>
    <t xml:space="preserve">Годовая фактическая стоимость работ (услуг) </t>
  </si>
  <si>
    <t>Подключение системы отопления</t>
  </si>
  <si>
    <t>дом</t>
  </si>
  <si>
    <t>1м</t>
  </si>
  <si>
    <t>Перезапуск (удаление воздуха) стояков отопления</t>
  </si>
  <si>
    <t>1 раз</t>
  </si>
  <si>
    <t>осмотр сантехоборудования</t>
  </si>
  <si>
    <t>Утепление вентпродухов изовером</t>
  </si>
  <si>
    <t>Адрес: ул. Чкалова, д. 20</t>
  </si>
  <si>
    <t>ремонт доводчика</t>
  </si>
  <si>
    <t>утепление теплового узла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</si>
  <si>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</si>
  <si>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</si>
  <si>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</si>
  <si>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</si>
  <si>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Всего доходов по дому за 2018 г.</t>
  </si>
  <si>
    <t>Общий итог</t>
  </si>
  <si>
    <t>утепление теплового узла Итог</t>
  </si>
  <si>
    <t>т\у</t>
  </si>
  <si>
    <t>сброс воздуха со стояков отопления Итог</t>
  </si>
  <si>
    <t>сброс воздуха со стояков отопления</t>
  </si>
  <si>
    <t>ремонт доводчика Итог</t>
  </si>
  <si>
    <t>регулировка теплоносителя Итог</t>
  </si>
  <si>
    <t>регулировка теплоносителя</t>
  </si>
  <si>
    <t>пролив фановой трубы водой (очистка от льда) Итог</t>
  </si>
  <si>
    <t>пролив фановой трубы водой (очистка от льда)</t>
  </si>
  <si>
    <t>осмотр электросчетчика Итог</t>
  </si>
  <si>
    <t>осмотр электросчетчика</t>
  </si>
  <si>
    <t>осмотр сантехоборудования Итог</t>
  </si>
  <si>
    <t>осмотр подвала Итог</t>
  </si>
  <si>
    <t>освещение подвала Итог</t>
  </si>
  <si>
    <t>освещение подвала</t>
  </si>
  <si>
    <t>замена эл. лампочки накаливания Итог</t>
  </si>
  <si>
    <t>замена эл. лампочки накаливания</t>
  </si>
  <si>
    <t>бетонирование входа в подъезд Итог</t>
  </si>
  <si>
    <t>бетонирование входа в подъезд</t>
  </si>
  <si>
    <t>Электрическая энергия,потр.при содержании.общегоимущ.в МКД 3 Итог</t>
  </si>
  <si>
    <t>Электрическая энергия,потр.при содержании.общегоим</t>
  </si>
  <si>
    <t>Электрическая энергия,потр.при содержании.общегоимущ.в МКД 3</t>
  </si>
  <si>
    <t>Электрическая энергия потр. при содержании общего имущ. в МК Итог</t>
  </si>
  <si>
    <t>Холодная вода,потр. при содер.общ.имущ.МКД 3,4 кв.2018г 1-5 Итог</t>
  </si>
  <si>
    <t>Холодная вода,потр. при содер.общ.имущ.МКД 3,4 кв.</t>
  </si>
  <si>
    <t>Холодная вода,потр. при содер.общ.имущ.МКД 3,4 кв.2018г 1-5</t>
  </si>
  <si>
    <t>Холодная вода (ОДН) 1,2 кв. 2018 г. к=0,6;0,8 Итог</t>
  </si>
  <si>
    <t>Холодная вода (ОДН) 1,2 кв. 2018 г. к=0,6;0,8</t>
  </si>
  <si>
    <t>Утепление вентпродухов изовером Итог</t>
  </si>
  <si>
    <t>Устранение свищей хомутами Итог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</si>
  <si>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</si>
  <si>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</si>
  <si>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</si>
  <si>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</si>
  <si>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</si>
  <si>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</si>
  <si>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 2018 г.К=0,8 Итог</t>
  </si>
  <si>
    <t>Уборка придомовой территории 3,4 кв. 2018 г.К=0,8</t>
  </si>
  <si>
    <t>Уборка придомовой территории 1,2 кв. 2018 г. коэф. 0,8 Итог</t>
  </si>
  <si>
    <t>Уборка придомовой территории 1,2 кв. 2018 г. коэф.</t>
  </si>
  <si>
    <t>Уборка придомовой территории 1,2 кв. 2018 г. коэф. 0,8</t>
  </si>
  <si>
    <t>Уборка МОП 3,4 кв. 2018г. К=0,8 Итог</t>
  </si>
  <si>
    <t>Уборка МОП 3,4 кв. 2018г. К=0,8</t>
  </si>
  <si>
    <t>Уборка МОП 1,2 кв. 2018 г. коэф. 0,8 Итог</t>
  </si>
  <si>
    <t>Уборка МОП 1,2 кв. 2018 г. коэф. 0,8</t>
  </si>
  <si>
    <t>Содержание ДРС 3,4 кв. 2018 г. к=0,8 Итог</t>
  </si>
  <si>
    <t>Содержание ДРС 3,4 кв. 2018 г. к=0,8</t>
  </si>
  <si>
    <t>Содержание ДРС 1,2 кв. 2018 г. коэф. 0,8 Итог</t>
  </si>
  <si>
    <t>Содержание ДРС 1,2 кв. 2018 г. коэф. 0,8</t>
  </si>
  <si>
    <t>Смена труб ХВС д.32 Итог</t>
  </si>
  <si>
    <t>Смена труб ХВС д.32</t>
  </si>
  <si>
    <t>Смена труб ГВС д.32 Итог</t>
  </si>
  <si>
    <t>Смена труб ГВС д.20 Итог</t>
  </si>
  <si>
    <t>Ремонт межпанельных швов монтажной пеной с использованием ав Итог</t>
  </si>
  <si>
    <t>Ремонт межпанельных швов монтажной пеной с использ</t>
  </si>
  <si>
    <t>Ремонт межпанельных швов монтажной пеной с использованием ав</t>
  </si>
  <si>
    <t>Ремонт дверных полотен Итог</t>
  </si>
  <si>
    <t>Ремонт дверных полотен</t>
  </si>
  <si>
    <t>Ремонт дверных коробок Итог</t>
  </si>
  <si>
    <t>Ремонт дверных коробок</t>
  </si>
  <si>
    <t>Ремонт вентилей д.20-32 Итог</t>
  </si>
  <si>
    <t>Ремонт вентилей д.20-32</t>
  </si>
  <si>
    <t>Прочистка труб ХВС Итог</t>
  </si>
  <si>
    <t>Подключение системы отопления Итог</t>
  </si>
  <si>
    <t>Перезапуск (удаление воздуха) стояков отопления Итог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</si>
  <si>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</si>
  <si>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</si>
  <si>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</si>
  <si>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</si>
  <si>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</si>
  <si>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</si>
  <si>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Замена электропроводки Итог</t>
  </si>
  <si>
    <t>Замена электропроводки</t>
  </si>
  <si>
    <t>Замена электропатрона (при закрытой арматуре) с материалом Итог</t>
  </si>
  <si>
    <t>Замена электропатрона (при закрытой арматуре) с ма</t>
  </si>
  <si>
    <t>Замена электропатрона (при закрытой арматуре) с материалом</t>
  </si>
  <si>
    <t>Закрытие и открытие стояков Итог</t>
  </si>
  <si>
    <t>Дератизация Итог</t>
  </si>
  <si>
    <t>Горячая. вода,потр.при содер.общ.имущ. в МКД 2018г. 3,4 кв. Итог</t>
  </si>
  <si>
    <t>Горячая. вода,потр.при содер.общ.имущ. в МКД 2018г</t>
  </si>
  <si>
    <t>Горячая. вода,потр.при содер.общ.имущ. в МКД 2018г. 3,4 кв.</t>
  </si>
  <si>
    <t>Горячая вода (ОДН) 1,2 кв. 2018 г. к=0,8 Итог</t>
  </si>
  <si>
    <t>Горячая вода (ОДН) 1,2 кв. 2018 г. к=0,8</t>
  </si>
  <si>
    <t>Выезд а/машины по заявке Итог</t>
  </si>
  <si>
    <t>выезд</t>
  </si>
  <si>
    <t>Выезд а/машины по заявке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</si>
  <si>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</si>
  <si>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</si>
  <si>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</si>
  <si>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</si>
  <si>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</si>
  <si>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</si>
  <si>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</si>
  <si>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</si>
  <si>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ЧКАЛОВА ул. д.20      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</si>
  <si>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</si>
  <si>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</si>
  <si>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</si>
  <si>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</si>
  <si>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>Доходы по дому:</t>
  </si>
  <si>
    <t>Дебиторская задолженность (переплата) на 31.12.2018 г.</t>
  </si>
  <si>
    <t>Конечное сальдо с учетом дебиторской задолженности (переплаты)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</si>
</sst>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4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Fill="1"/>
    <xf numFmtId="0" fontId="8" fillId="0" borderId="0" xfId="0" applyFont="1" applyFill="1"/>
    <xf numFmtId="0" fontId="2" fillId="3" borderId="0" xfId="0" applyFont="1" applyFill="1"/>
    <xf numFmtId="0" fontId="0" fillId="0" borderId="4" xfId="0" applyFill="1" applyBorder="1"/>
    <xf numFmtId="0" fontId="13" fillId="0" borderId="4" xfId="0" applyFont="1" applyFill="1" applyBorder="1"/>
    <xf numFmtId="0" fontId="13" fillId="0" borderId="4" xfId="0" applyNumberFormat="1" applyFont="1" applyFill="1" applyBorder="1"/>
    <xf numFmtId="0" fontId="13" fillId="0" borderId="4" xfId="0" applyFont="1" applyFill="1" applyBorder="1" applyAlignment="1">
      <alignment horizontal="center" vertical="center" wrapText="1"/>
    </xf>
    <xf numFmtId="0" fontId="0" fillId="3" borderId="4" xfId="0" applyFill="1" applyBorder="1"/>
    <xf numFmtId="0" fontId="0" fillId="3" borderId="0" xfId="0" applyFill="1"/>
    <xf numFmtId="0" fontId="4" fillId="3" borderId="0" xfId="0" applyFont="1" applyFill="1"/>
    <xf numFmtId="43" fontId="2" fillId="3" borderId="0" xfId="0" applyNumberFormat="1" applyFont="1" applyFill="1"/>
    <xf numFmtId="0" fontId="9" fillId="4" borderId="0" xfId="0" applyFont="1" applyFill="1" applyAlignment="1">
      <alignment horizontal="left" vertical="center"/>
    </xf>
    <xf numFmtId="164" fontId="8" fillId="4" borderId="0" xfId="0" applyNumberFormat="1" applyFont="1" applyFill="1" applyAlignment="1">
      <alignment horizontal="center" vertical="center"/>
    </xf>
    <xf numFmtId="43" fontId="8" fillId="4" borderId="0" xfId="3" applyFont="1" applyFill="1" applyAlignment="1">
      <alignment horizontal="center" vertical="center"/>
    </xf>
    <xf numFmtId="0" fontId="10" fillId="4" borderId="2" xfId="1" applyFont="1" applyFill="1" applyBorder="1" applyAlignment="1">
      <alignment horizontal="left" vertical="center"/>
    </xf>
    <xf numFmtId="164" fontId="10" fillId="4" borderId="2" xfId="1" applyNumberFormat="1" applyFont="1" applyFill="1" applyBorder="1" applyAlignment="1">
      <alignment horizontal="center" vertical="center" wrapText="1"/>
    </xf>
    <xf numFmtId="43" fontId="10" fillId="4" borderId="2" xfId="3" applyFont="1" applyFill="1" applyBorder="1" applyAlignment="1">
      <alignment vertical="center" wrapText="1"/>
    </xf>
    <xf numFmtId="0" fontId="11" fillId="4" borderId="2" xfId="2" applyFont="1" applyFill="1" applyBorder="1" applyAlignment="1" applyProtection="1">
      <alignment horizontal="center" vertical="center"/>
    </xf>
    <xf numFmtId="43" fontId="10" fillId="4" borderId="2" xfId="3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horizontal="left" vertical="center"/>
    </xf>
    <xf numFmtId="164" fontId="12" fillId="4" borderId="2" xfId="1" applyNumberFormat="1" applyFont="1" applyFill="1" applyBorder="1" applyAlignment="1">
      <alignment horizontal="center" vertical="center" wrapText="1"/>
    </xf>
    <xf numFmtId="43" fontId="12" fillId="4" borderId="2" xfId="3" applyFont="1" applyFill="1" applyBorder="1" applyAlignment="1">
      <alignment vertical="center" wrapText="1"/>
    </xf>
    <xf numFmtId="43" fontId="12" fillId="4" borderId="2" xfId="3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center"/>
    </xf>
    <xf numFmtId="164" fontId="12" fillId="4" borderId="2" xfId="0" applyNumberFormat="1" applyFont="1" applyFill="1" applyBorder="1" applyAlignment="1">
      <alignment horizontal="center" vertical="center"/>
    </xf>
    <xf numFmtId="43" fontId="10" fillId="4" borderId="2" xfId="3" applyFont="1" applyFill="1" applyBorder="1" applyAlignment="1">
      <alignment vertical="center"/>
    </xf>
    <xf numFmtId="0" fontId="12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 wrapText="1"/>
    </xf>
    <xf numFmtId="164" fontId="2" fillId="4" borderId="2" xfId="0" applyNumberFormat="1" applyFont="1" applyFill="1" applyBorder="1" applyAlignment="1">
      <alignment horizontal="center" vertical="center"/>
    </xf>
    <xf numFmtId="43" fontId="4" fillId="4" borderId="2" xfId="3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43" fontId="2" fillId="4" borderId="2" xfId="3" applyFont="1" applyFill="1" applyBorder="1" applyAlignment="1">
      <alignment horizontal="center" vertical="center"/>
    </xf>
    <xf numFmtId="0" fontId="0" fillId="4" borderId="4" xfId="0" applyFill="1" applyBorder="1"/>
    <xf numFmtId="164" fontId="6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43" fontId="2" fillId="4" borderId="2" xfId="3" applyFont="1" applyFill="1" applyBorder="1" applyAlignment="1">
      <alignment horizontal="center" vertical="center" wrapText="1"/>
    </xf>
    <xf numFmtId="0" fontId="2" fillId="4" borderId="2" xfId="0" applyFont="1" applyFill="1" applyBorder="1"/>
    <xf numFmtId="43" fontId="4" fillId="4" borderId="2" xfId="3" applyFont="1" applyFill="1" applyBorder="1" applyAlignment="1"/>
    <xf numFmtId="0" fontId="2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 vertical="center" wrapText="1"/>
    </xf>
    <xf numFmtId="43" fontId="6" fillId="4" borderId="2" xfId="3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/>
    </xf>
    <xf numFmtId="164" fontId="4" fillId="4" borderId="2" xfId="3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43" fontId="4" fillId="4" borderId="2" xfId="3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164" fontId="2" fillId="4" borderId="0" xfId="0" applyNumberFormat="1" applyFont="1" applyFill="1" applyAlignment="1">
      <alignment horizontal="center" vertical="center"/>
    </xf>
    <xf numFmtId="43" fontId="2" fillId="4" borderId="0" xfId="3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43" fontId="2" fillId="4" borderId="0" xfId="3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43" fontId="8" fillId="4" borderId="3" xfId="3" applyFont="1" applyFill="1" applyBorder="1" applyAlignment="1">
      <alignment horizontal="center" vertical="center"/>
    </xf>
    <xf numFmtId="0" fontId="10" fillId="4" borderId="5" xfId="1" applyFont="1" applyFill="1" applyBorder="1" applyAlignment="1">
      <alignment horizontal="center" vertical="center"/>
    </xf>
    <xf numFmtId="0" fontId="10" fillId="4" borderId="6" xfId="1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>
      <selection activeCell="A79" sqref="A79"/>
    </sheetView>
  </sheetViews>
  <sheetFormatPr defaultRowHeight="15" outlineLevelRow="2"/>
  <cols>
    <col min="1" max="1" width="64.7109375" style="49" customWidth="1"/>
    <col min="2" max="2" width="15.5703125" style="50" hidden="1" customWidth="1"/>
    <col min="3" max="3" width="20.42578125" style="51" customWidth="1"/>
    <col min="4" max="4" width="12.140625" style="52" customWidth="1"/>
    <col min="5" max="5" width="26.28515625" style="53" customWidth="1"/>
    <col min="6" max="6" width="0" style="1" hidden="1" customWidth="1"/>
    <col min="7" max="7" width="13.140625" style="1" bestFit="1" customWidth="1"/>
    <col min="8" max="16384" width="9.140625" style="1"/>
  </cols>
  <sheetData>
    <row r="1" spans="1:5" s="2" customFormat="1" ht="66.75" customHeight="1">
      <c r="A1" s="54" t="s">
        <v>10</v>
      </c>
      <c r="B1" s="54"/>
      <c r="C1" s="54"/>
      <c r="D1" s="54"/>
      <c r="E1" s="54"/>
    </row>
    <row r="2" spans="1:5" s="2" customFormat="1" ht="15.75">
      <c r="A2" s="12" t="s">
        <v>50</v>
      </c>
      <c r="B2" s="13" t="s">
        <v>41</v>
      </c>
      <c r="C2" s="56" t="s">
        <v>53</v>
      </c>
      <c r="D2" s="56"/>
      <c r="E2" s="14"/>
    </row>
    <row r="3" spans="1:5" ht="57">
      <c r="A3" s="15" t="s">
        <v>3</v>
      </c>
      <c r="B3" s="16" t="s">
        <v>0</v>
      </c>
      <c r="C3" s="17" t="s">
        <v>42</v>
      </c>
      <c r="D3" s="18" t="s">
        <v>1</v>
      </c>
      <c r="E3" s="19" t="s">
        <v>2</v>
      </c>
    </row>
    <row r="4" spans="1:5" s="3" customFormat="1">
      <c r="A4" s="15" t="s">
        <v>54</v>
      </c>
      <c r="B4" s="16"/>
      <c r="C4" s="17">
        <v>509244.75139999995</v>
      </c>
      <c r="D4" s="18"/>
      <c r="E4" s="19"/>
    </row>
    <row r="5" spans="1:5" s="3" customFormat="1">
      <c r="A5" s="57" t="s">
        <v>158</v>
      </c>
      <c r="B5" s="58"/>
      <c r="C5" s="58"/>
      <c r="D5" s="58"/>
      <c r="E5" s="59"/>
    </row>
    <row r="6" spans="1:5" s="3" customFormat="1">
      <c r="A6" s="15" t="s">
        <v>55</v>
      </c>
      <c r="B6" s="16"/>
      <c r="C6" s="17">
        <v>1045888.01</v>
      </c>
      <c r="D6" s="18"/>
      <c r="E6" s="19"/>
    </row>
    <row r="7" spans="1:5" s="3" customFormat="1">
      <c r="A7" s="15" t="s">
        <v>56</v>
      </c>
      <c r="B7" s="16"/>
      <c r="C7" s="17">
        <v>1039075.69</v>
      </c>
      <c r="D7" s="18"/>
      <c r="E7" s="19"/>
    </row>
    <row r="8" spans="1:5" s="3" customFormat="1">
      <c r="A8" s="15" t="s">
        <v>159</v>
      </c>
      <c r="B8" s="16"/>
      <c r="C8" s="17">
        <f>C7-C6</f>
        <v>-6812.3200000000652</v>
      </c>
      <c r="D8" s="18"/>
      <c r="E8" s="19"/>
    </row>
    <row r="9" spans="1:5">
      <c r="A9" s="15" t="s">
        <v>11</v>
      </c>
      <c r="B9" s="16"/>
      <c r="C9" s="17">
        <f>C10</f>
        <v>13543.68</v>
      </c>
      <c r="D9" s="18"/>
      <c r="E9" s="19"/>
    </row>
    <row r="10" spans="1:5">
      <c r="A10" s="20" t="s">
        <v>12</v>
      </c>
      <c r="B10" s="21"/>
      <c r="C10" s="22">
        <f>528.64*12+600*12</f>
        <v>13543.68</v>
      </c>
      <c r="D10" s="18"/>
      <c r="E10" s="23"/>
    </row>
    <row r="11" spans="1:5" s="3" customFormat="1">
      <c r="A11" s="24" t="s">
        <v>57</v>
      </c>
      <c r="B11" s="25"/>
      <c r="C11" s="26">
        <f>C6+C9</f>
        <v>1059431.69</v>
      </c>
      <c r="D11" s="27"/>
      <c r="E11" s="23"/>
    </row>
    <row r="12" spans="1:5">
      <c r="A12" s="55" t="s">
        <v>13</v>
      </c>
      <c r="B12" s="55"/>
      <c r="C12" s="55"/>
      <c r="D12" s="55"/>
      <c r="E12" s="55"/>
    </row>
    <row r="13" spans="1:5" s="3" customFormat="1" ht="15.75" thickBot="1">
      <c r="A13" s="28" t="s">
        <v>17</v>
      </c>
      <c r="B13" s="29" t="e">
        <f>#REF!</f>
        <v>#REF!</v>
      </c>
      <c r="C13" s="30">
        <f>C14+C15</f>
        <v>163968.84</v>
      </c>
      <c r="D13" s="31"/>
      <c r="E13" s="32"/>
    </row>
    <row r="14" spans="1:5" s="9" customFormat="1" ht="15.75" outlineLevel="2" thickBot="1">
      <c r="A14" s="33" t="s">
        <v>94</v>
      </c>
      <c r="B14" s="33" t="s">
        <v>93</v>
      </c>
      <c r="C14" s="33">
        <v>84872.76</v>
      </c>
      <c r="D14" s="33" t="s">
        <v>5</v>
      </c>
      <c r="E14" s="33">
        <v>22218</v>
      </c>
    </row>
    <row r="15" spans="1:5" s="9" customFormat="1" ht="15.75" outlineLevel="2" thickBot="1">
      <c r="A15" s="33" t="s">
        <v>91</v>
      </c>
      <c r="B15" s="33" t="s">
        <v>90</v>
      </c>
      <c r="C15" s="33">
        <v>79096.08</v>
      </c>
      <c r="D15" s="33" t="s">
        <v>5</v>
      </c>
      <c r="E15" s="33">
        <v>22218</v>
      </c>
    </row>
    <row r="16" spans="1:5" s="3" customFormat="1" ht="29.25" thickBot="1">
      <c r="A16" s="28" t="s">
        <v>18</v>
      </c>
      <c r="B16" s="29" t="str">
        <f>B18</f>
        <v>Уборка МОП 3,4 кв. 2018г. К=0,8</v>
      </c>
      <c r="C16" s="30">
        <f>C18+C17</f>
        <v>63540.159999999996</v>
      </c>
      <c r="D16" s="31"/>
      <c r="E16" s="32"/>
    </row>
    <row r="17" spans="1:5" s="9" customFormat="1" ht="15.75" outlineLevel="2" thickBot="1">
      <c r="A17" s="33" t="s">
        <v>103</v>
      </c>
      <c r="B17" s="33" t="s">
        <v>103</v>
      </c>
      <c r="C17" s="33">
        <v>27547.32</v>
      </c>
      <c r="D17" s="33" t="s">
        <v>5</v>
      </c>
      <c r="E17" s="33">
        <v>22215.599999999999</v>
      </c>
    </row>
    <row r="18" spans="1:5" s="9" customFormat="1" ht="15.75" outlineLevel="2" thickBot="1">
      <c r="A18" s="33" t="s">
        <v>101</v>
      </c>
      <c r="B18" s="33" t="s">
        <v>101</v>
      </c>
      <c r="C18" s="33">
        <v>35992.839999999997</v>
      </c>
      <c r="D18" s="33" t="s">
        <v>5</v>
      </c>
      <c r="E18" s="33">
        <v>22217.8</v>
      </c>
    </row>
    <row r="19" spans="1:5" s="3" customFormat="1" ht="15.75" thickBot="1">
      <c r="A19" s="28" t="s">
        <v>19</v>
      </c>
      <c r="B19" s="34" t="e">
        <f>B20+B21</f>
        <v>#VALUE!</v>
      </c>
      <c r="C19" s="30">
        <f>C20+C21</f>
        <v>95979.199999999997</v>
      </c>
      <c r="D19" s="35"/>
      <c r="E19" s="36"/>
    </row>
    <row r="20" spans="1:5" s="9" customFormat="1" ht="15.75" outlineLevel="2" thickBot="1">
      <c r="A20" s="33" t="s">
        <v>148</v>
      </c>
      <c r="B20" s="33" t="s">
        <v>148</v>
      </c>
      <c r="C20" s="33">
        <v>47989.599999999999</v>
      </c>
      <c r="D20" s="33" t="s">
        <v>20</v>
      </c>
      <c r="E20" s="33">
        <v>892</v>
      </c>
    </row>
    <row r="21" spans="1:5" s="9" customFormat="1" ht="15.75" outlineLevel="2" thickBot="1">
      <c r="A21" s="33" t="s">
        <v>146</v>
      </c>
      <c r="B21" s="33" t="s">
        <v>146</v>
      </c>
      <c r="C21" s="33">
        <v>47989.599999999999</v>
      </c>
      <c r="D21" s="33" t="s">
        <v>20</v>
      </c>
      <c r="E21" s="33">
        <v>892</v>
      </c>
    </row>
    <row r="22" spans="1:5" s="3" customFormat="1" ht="43.5" thickBot="1">
      <c r="A22" s="28" t="s">
        <v>21</v>
      </c>
      <c r="B22" s="29"/>
      <c r="C22" s="30">
        <f>SUM(C23:C28)</f>
        <v>19017.88</v>
      </c>
      <c r="D22" s="31"/>
      <c r="E22" s="32"/>
    </row>
    <row r="23" spans="1:5" s="9" customFormat="1" ht="15.75" outlineLevel="2" thickBot="1">
      <c r="A23" s="33" t="s">
        <v>141</v>
      </c>
      <c r="B23" s="33" t="s">
        <v>141</v>
      </c>
      <c r="C23" s="33">
        <v>1777.24</v>
      </c>
      <c r="D23" s="33" t="s">
        <v>5</v>
      </c>
      <c r="E23" s="33">
        <v>22215.599999999999</v>
      </c>
    </row>
    <row r="24" spans="1:5" s="9" customFormat="1" ht="15.75" outlineLevel="2" thickBot="1">
      <c r="A24" s="33" t="s">
        <v>139</v>
      </c>
      <c r="B24" s="33" t="s">
        <v>138</v>
      </c>
      <c r="C24" s="33">
        <v>1999.62</v>
      </c>
      <c r="D24" s="33" t="s">
        <v>5</v>
      </c>
      <c r="E24" s="33">
        <v>22218</v>
      </c>
    </row>
    <row r="25" spans="1:5" s="9" customFormat="1" ht="15.75" outlineLevel="2" thickBot="1">
      <c r="A25" s="33" t="s">
        <v>86</v>
      </c>
      <c r="B25" s="33" t="s">
        <v>86</v>
      </c>
      <c r="C25" s="33">
        <v>1688.38</v>
      </c>
      <c r="D25" s="33" t="s">
        <v>5</v>
      </c>
      <c r="E25" s="33">
        <v>22215.599999999999</v>
      </c>
    </row>
    <row r="26" spans="1:5" s="9" customFormat="1" ht="15.75" outlineLevel="2" thickBot="1">
      <c r="A26" s="33" t="s">
        <v>84</v>
      </c>
      <c r="B26" s="33" t="s">
        <v>83</v>
      </c>
      <c r="C26" s="33">
        <v>1777.44</v>
      </c>
      <c r="D26" s="33" t="s">
        <v>5</v>
      </c>
      <c r="E26" s="33">
        <v>22218</v>
      </c>
    </row>
    <row r="27" spans="1:5" s="9" customFormat="1" ht="15.75" outlineLevel="2" thickBot="1">
      <c r="A27" s="33" t="s">
        <v>22</v>
      </c>
      <c r="B27" s="33" t="s">
        <v>23</v>
      </c>
      <c r="C27" s="33">
        <v>3110.18</v>
      </c>
      <c r="D27" s="33" t="s">
        <v>5</v>
      </c>
      <c r="E27" s="33">
        <v>22215.599999999999</v>
      </c>
    </row>
    <row r="28" spans="1:5" s="9" customFormat="1" ht="15.75" outlineLevel="2" thickBot="1">
      <c r="A28" s="33" t="s">
        <v>80</v>
      </c>
      <c r="B28" s="33" t="s">
        <v>79</v>
      </c>
      <c r="C28" s="33">
        <v>8665.02</v>
      </c>
      <c r="D28" s="33" t="s">
        <v>5</v>
      </c>
      <c r="E28" s="33">
        <v>22218</v>
      </c>
    </row>
    <row r="29" spans="1:5" s="3" customFormat="1" ht="43.5" outlineLevel="1" thickBot="1">
      <c r="A29" s="28" t="s">
        <v>24</v>
      </c>
      <c r="B29" s="37"/>
      <c r="C29" s="38">
        <f>SUM(C30:C37)</f>
        <v>4187.38</v>
      </c>
      <c r="D29" s="39"/>
      <c r="E29" s="39"/>
    </row>
    <row r="30" spans="1:5" s="9" customFormat="1" ht="15.75" outlineLevel="2" thickBot="1">
      <c r="A30" s="33" t="s">
        <v>134</v>
      </c>
      <c r="B30" s="33" t="s">
        <v>133</v>
      </c>
      <c r="C30" s="33">
        <v>215.6</v>
      </c>
      <c r="D30" s="33" t="s">
        <v>6</v>
      </c>
      <c r="E30" s="33">
        <v>1</v>
      </c>
    </row>
    <row r="31" spans="1:5" s="9" customFormat="1" ht="15.75" outlineLevel="2" thickBot="1">
      <c r="A31" s="33" t="s">
        <v>131</v>
      </c>
      <c r="B31" s="33" t="s">
        <v>131</v>
      </c>
      <c r="C31" s="33">
        <v>35.81</v>
      </c>
      <c r="D31" s="33" t="s">
        <v>7</v>
      </c>
      <c r="E31" s="33">
        <v>0.2</v>
      </c>
    </row>
    <row r="32" spans="1:5" s="9" customFormat="1" ht="15.75" outlineLevel="2" thickBot="1">
      <c r="A32" s="33" t="s">
        <v>118</v>
      </c>
      <c r="B32" s="33" t="s">
        <v>118</v>
      </c>
      <c r="C32" s="33">
        <v>1201.48</v>
      </c>
      <c r="D32" s="33" t="s">
        <v>6</v>
      </c>
      <c r="E32" s="33">
        <v>1</v>
      </c>
    </row>
    <row r="33" spans="1:6" s="9" customFormat="1" ht="15.75" outlineLevel="2" thickBot="1">
      <c r="A33" s="33" t="s">
        <v>116</v>
      </c>
      <c r="B33" s="33" t="s">
        <v>116</v>
      </c>
      <c r="C33" s="33">
        <v>520.01</v>
      </c>
      <c r="D33" s="33" t="s">
        <v>6</v>
      </c>
      <c r="E33" s="33">
        <v>1</v>
      </c>
    </row>
    <row r="34" spans="1:6" s="9" customFormat="1" ht="15.75" outlineLevel="2" thickBot="1">
      <c r="A34" s="33" t="s">
        <v>77</v>
      </c>
      <c r="B34" s="33" t="s">
        <v>77</v>
      </c>
      <c r="C34" s="33">
        <v>672.7</v>
      </c>
      <c r="D34" s="33" t="s">
        <v>5</v>
      </c>
      <c r="E34" s="33">
        <v>1.2</v>
      </c>
    </row>
    <row r="35" spans="1:6" s="9" customFormat="1" ht="15.75" outlineLevel="2" thickBot="1">
      <c r="A35" s="33" t="s">
        <v>75</v>
      </c>
      <c r="B35" s="33" t="s">
        <v>75</v>
      </c>
      <c r="C35" s="33">
        <v>434.65</v>
      </c>
      <c r="D35" s="33" t="s">
        <v>6</v>
      </c>
      <c r="E35" s="33">
        <v>5</v>
      </c>
    </row>
    <row r="36" spans="1:6" s="9" customFormat="1" ht="15.75" outlineLevel="2" thickBot="1">
      <c r="A36" s="33" t="s">
        <v>73</v>
      </c>
      <c r="B36" s="33" t="s">
        <v>73</v>
      </c>
      <c r="C36" s="33">
        <v>659.26</v>
      </c>
      <c r="D36" s="33" t="s">
        <v>7</v>
      </c>
      <c r="E36" s="33">
        <v>17</v>
      </c>
    </row>
    <row r="37" spans="1:6" s="9" customFormat="1" ht="15.75" outlineLevel="2" thickBot="1">
      <c r="A37" s="33" t="s">
        <v>51</v>
      </c>
      <c r="B37" s="33" t="s">
        <v>51</v>
      </c>
      <c r="C37" s="33">
        <v>447.87</v>
      </c>
      <c r="D37" s="33" t="s">
        <v>6</v>
      </c>
      <c r="E37" s="33">
        <v>1</v>
      </c>
    </row>
    <row r="38" spans="1:6" s="3" customFormat="1" ht="43.5" thickBot="1">
      <c r="A38" s="28" t="s">
        <v>25</v>
      </c>
      <c r="B38" s="29">
        <f>SUM(B39:B46)</f>
        <v>0</v>
      </c>
      <c r="C38" s="30">
        <f>SUM(C39:C56)</f>
        <v>55890.819999999985</v>
      </c>
      <c r="D38" s="31"/>
      <c r="E38" s="32"/>
      <c r="F38" s="10" t="s">
        <v>4</v>
      </c>
    </row>
    <row r="39" spans="1:6" s="9" customFormat="1" ht="15.75" outlineLevel="2" thickBot="1">
      <c r="A39" s="33" t="s">
        <v>144</v>
      </c>
      <c r="B39" s="33" t="s">
        <v>144</v>
      </c>
      <c r="C39" s="33">
        <v>969.06</v>
      </c>
      <c r="D39" s="33" t="s">
        <v>143</v>
      </c>
      <c r="E39" s="33">
        <v>2</v>
      </c>
    </row>
    <row r="40" spans="1:6" s="9" customFormat="1" ht="15.75" outlineLevel="2" thickBot="1">
      <c r="A40" s="33" t="s">
        <v>26</v>
      </c>
      <c r="B40" s="33" t="s">
        <v>26</v>
      </c>
      <c r="C40" s="33">
        <v>5665.52</v>
      </c>
      <c r="D40" s="33" t="s">
        <v>27</v>
      </c>
      <c r="E40" s="33">
        <v>7</v>
      </c>
    </row>
    <row r="41" spans="1:6" s="9" customFormat="1" ht="15.75" outlineLevel="2" thickBot="1">
      <c r="A41" s="33" t="s">
        <v>46</v>
      </c>
      <c r="B41" s="33" t="s">
        <v>46</v>
      </c>
      <c r="C41" s="33">
        <v>149.86000000000001</v>
      </c>
      <c r="D41" s="33" t="s">
        <v>47</v>
      </c>
      <c r="E41" s="33">
        <v>1</v>
      </c>
    </row>
    <row r="42" spans="1:6" s="9" customFormat="1" ht="15.75" outlineLevel="2" thickBot="1">
      <c r="A42" s="33" t="s">
        <v>43</v>
      </c>
      <c r="B42" s="33" t="s">
        <v>43</v>
      </c>
      <c r="C42" s="33">
        <v>289.19</v>
      </c>
      <c r="D42" s="33" t="s">
        <v>6</v>
      </c>
      <c r="E42" s="33">
        <v>1</v>
      </c>
    </row>
    <row r="43" spans="1:6" s="9" customFormat="1" ht="15.75" outlineLevel="2" thickBot="1">
      <c r="A43" s="33" t="s">
        <v>14</v>
      </c>
      <c r="B43" s="33" t="s">
        <v>14</v>
      </c>
      <c r="C43" s="33">
        <v>75.86</v>
      </c>
      <c r="D43" s="33" t="s">
        <v>7</v>
      </c>
      <c r="E43" s="33">
        <v>0.2</v>
      </c>
    </row>
    <row r="44" spans="1:6" s="9" customFormat="1" ht="15.75" outlineLevel="2" thickBot="1">
      <c r="A44" s="33" t="s">
        <v>120</v>
      </c>
      <c r="B44" s="33" t="s">
        <v>120</v>
      </c>
      <c r="C44" s="33">
        <v>1150.8900000000001</v>
      </c>
      <c r="D44" s="33" t="s">
        <v>6</v>
      </c>
      <c r="E44" s="33">
        <v>3</v>
      </c>
    </row>
    <row r="45" spans="1:6" s="9" customFormat="1" ht="15.75" outlineLevel="2" thickBot="1">
      <c r="A45" s="33" t="s">
        <v>114</v>
      </c>
      <c r="B45" s="33" t="s">
        <v>113</v>
      </c>
      <c r="C45" s="33">
        <v>14879.5</v>
      </c>
      <c r="D45" s="33" t="s">
        <v>7</v>
      </c>
      <c r="E45" s="33">
        <v>23.5</v>
      </c>
    </row>
    <row r="46" spans="1:6" s="9" customFormat="1" ht="15.75" outlineLevel="2" thickBot="1">
      <c r="A46" s="33" t="s">
        <v>15</v>
      </c>
      <c r="B46" s="33" t="s">
        <v>15</v>
      </c>
      <c r="C46" s="33">
        <v>2575</v>
      </c>
      <c r="D46" s="33" t="s">
        <v>7</v>
      </c>
      <c r="E46" s="33">
        <v>2.5</v>
      </c>
    </row>
    <row r="47" spans="1:6" s="9" customFormat="1" ht="15.75" outlineLevel="2" thickBot="1">
      <c r="A47" s="33" t="s">
        <v>16</v>
      </c>
      <c r="B47" s="33" t="s">
        <v>16</v>
      </c>
      <c r="C47" s="33">
        <v>3833.49</v>
      </c>
      <c r="D47" s="33" t="s">
        <v>45</v>
      </c>
      <c r="E47" s="33">
        <v>3</v>
      </c>
    </row>
    <row r="48" spans="1:6" s="9" customFormat="1" ht="15.75" outlineLevel="2" thickBot="1">
      <c r="A48" s="33" t="s">
        <v>109</v>
      </c>
      <c r="B48" s="33" t="s">
        <v>109</v>
      </c>
      <c r="C48" s="33">
        <v>5111.32</v>
      </c>
      <c r="D48" s="33" t="s">
        <v>45</v>
      </c>
      <c r="E48" s="33">
        <v>4</v>
      </c>
    </row>
    <row r="49" spans="1:5" s="9" customFormat="1" ht="15.75" outlineLevel="2" thickBot="1">
      <c r="A49" s="33" t="s">
        <v>40</v>
      </c>
      <c r="B49" s="33" t="s">
        <v>40</v>
      </c>
      <c r="C49" s="33">
        <v>359.2</v>
      </c>
      <c r="D49" s="33" t="s">
        <v>6</v>
      </c>
      <c r="E49" s="33">
        <v>2</v>
      </c>
    </row>
    <row r="50" spans="1:5" s="9" customFormat="1" ht="15.75" outlineLevel="2" thickBot="1">
      <c r="A50" s="33" t="s">
        <v>38</v>
      </c>
      <c r="B50" s="33" t="s">
        <v>38</v>
      </c>
      <c r="C50" s="33">
        <v>1620.84</v>
      </c>
      <c r="D50" s="33" t="s">
        <v>39</v>
      </c>
      <c r="E50" s="33">
        <v>6</v>
      </c>
    </row>
    <row r="51" spans="1:5" s="9" customFormat="1" ht="15.75" outlineLevel="2" thickBot="1">
      <c r="A51" s="33" t="s">
        <v>48</v>
      </c>
      <c r="B51" s="33" t="s">
        <v>48</v>
      </c>
      <c r="C51" s="33">
        <v>464.64</v>
      </c>
      <c r="D51" s="33" t="s">
        <v>6</v>
      </c>
      <c r="E51" s="33">
        <v>3</v>
      </c>
    </row>
    <row r="52" spans="1:5" s="9" customFormat="1" ht="15.75" outlineLevel="2" thickBot="1">
      <c r="A52" s="33" t="s">
        <v>69</v>
      </c>
      <c r="B52" s="33" t="s">
        <v>69</v>
      </c>
      <c r="C52" s="33">
        <v>117.63</v>
      </c>
      <c r="D52" s="33" t="s">
        <v>6</v>
      </c>
      <c r="E52" s="33">
        <v>1</v>
      </c>
    </row>
    <row r="53" spans="1:5" s="9" customFormat="1" ht="15.75" outlineLevel="2" thickBot="1">
      <c r="A53" s="33" t="s">
        <v>67</v>
      </c>
      <c r="B53" s="33" t="s">
        <v>67</v>
      </c>
      <c r="C53" s="33">
        <v>297.69</v>
      </c>
      <c r="D53" s="33" t="s">
        <v>6</v>
      </c>
      <c r="E53" s="33">
        <v>1</v>
      </c>
    </row>
    <row r="54" spans="1:5" s="9" customFormat="1" ht="15.75" outlineLevel="2" thickBot="1">
      <c r="A54" s="33" t="s">
        <v>65</v>
      </c>
      <c r="B54" s="33" t="s">
        <v>65</v>
      </c>
      <c r="C54" s="33">
        <v>432.54</v>
      </c>
      <c r="D54" s="33" t="s">
        <v>44</v>
      </c>
      <c r="E54" s="33">
        <v>1</v>
      </c>
    </row>
    <row r="55" spans="1:5" s="9" customFormat="1" ht="15.75" outlineLevel="2" thickBot="1">
      <c r="A55" s="33" t="s">
        <v>62</v>
      </c>
      <c r="B55" s="33" t="s">
        <v>62</v>
      </c>
      <c r="C55" s="33">
        <v>1864.59</v>
      </c>
      <c r="D55" s="33" t="s">
        <v>27</v>
      </c>
      <c r="E55" s="33">
        <v>3</v>
      </c>
    </row>
    <row r="56" spans="1:5" s="9" customFormat="1" ht="15.75" outlineLevel="2" thickBot="1">
      <c r="A56" s="33" t="s">
        <v>52</v>
      </c>
      <c r="B56" s="33" t="s">
        <v>52</v>
      </c>
      <c r="C56" s="33">
        <v>16034</v>
      </c>
      <c r="D56" s="33" t="s">
        <v>60</v>
      </c>
      <c r="E56" s="33">
        <v>1</v>
      </c>
    </row>
    <row r="57" spans="1:5" s="3" customFormat="1" ht="28.5">
      <c r="A57" s="28" t="s">
        <v>28</v>
      </c>
      <c r="B57" s="29" t="e">
        <f>#REF!+#REF!</f>
        <v>#REF!</v>
      </c>
      <c r="C57" s="30">
        <v>0</v>
      </c>
      <c r="D57" s="31"/>
      <c r="E57" s="32"/>
    </row>
    <row r="58" spans="1:5" s="3" customFormat="1" ht="28.5">
      <c r="A58" s="28" t="s">
        <v>29</v>
      </c>
      <c r="B58" s="29" t="e">
        <f>SUM(#REF!)</f>
        <v>#REF!</v>
      </c>
      <c r="C58" s="30">
        <v>0</v>
      </c>
      <c r="D58" s="31"/>
      <c r="E58" s="32"/>
    </row>
    <row r="59" spans="1:5" s="3" customFormat="1" ht="28.5">
      <c r="A59" s="28" t="s">
        <v>30</v>
      </c>
      <c r="B59" s="29" t="e">
        <f>#REF!</f>
        <v>#REF!</v>
      </c>
      <c r="C59" s="30">
        <v>0</v>
      </c>
      <c r="D59" s="31"/>
      <c r="E59" s="32"/>
    </row>
    <row r="60" spans="1:5" s="3" customFormat="1" ht="29.25" thickBot="1">
      <c r="A60" s="28" t="s">
        <v>31</v>
      </c>
      <c r="B60" s="29" t="e">
        <f>#REF!+#REF!</f>
        <v>#REF!</v>
      </c>
      <c r="C60" s="30">
        <f>C61</f>
        <v>401.18</v>
      </c>
      <c r="D60" s="31"/>
      <c r="E60" s="32"/>
    </row>
    <row r="61" spans="1:5" s="9" customFormat="1" ht="15.75" outlineLevel="2" thickBot="1">
      <c r="A61" s="33" t="s">
        <v>49</v>
      </c>
      <c r="B61" s="33" t="s">
        <v>49</v>
      </c>
      <c r="C61" s="33">
        <v>401.18</v>
      </c>
      <c r="D61" s="33" t="s">
        <v>6</v>
      </c>
      <c r="E61" s="33">
        <v>1</v>
      </c>
    </row>
    <row r="62" spans="1:5" s="3" customFormat="1" ht="28.5">
      <c r="A62" s="28" t="s">
        <v>32</v>
      </c>
      <c r="B62" s="29" t="e">
        <f>#REF!</f>
        <v>#REF!</v>
      </c>
      <c r="C62" s="30">
        <v>0</v>
      </c>
      <c r="D62" s="31"/>
      <c r="E62" s="32"/>
    </row>
    <row r="63" spans="1:5" s="3" customFormat="1" ht="29.25" thickBot="1">
      <c r="A63" s="28" t="s">
        <v>33</v>
      </c>
      <c r="B63" s="29" t="e">
        <f>B64+#REF!</f>
        <v>#VALUE!</v>
      </c>
      <c r="C63" s="30">
        <f>C64+C65</f>
        <v>25617.35</v>
      </c>
      <c r="D63" s="31"/>
      <c r="E63" s="32"/>
    </row>
    <row r="64" spans="1:5" s="9" customFormat="1" ht="15.75" outlineLevel="2" thickBot="1">
      <c r="A64" s="33" t="s">
        <v>107</v>
      </c>
      <c r="B64" s="33" t="s">
        <v>107</v>
      </c>
      <c r="C64" s="33">
        <v>10509.11</v>
      </c>
      <c r="D64" s="33" t="s">
        <v>5</v>
      </c>
      <c r="E64" s="33">
        <v>22218</v>
      </c>
    </row>
    <row r="65" spans="1:7" s="9" customFormat="1" ht="15.75" outlineLevel="2" thickBot="1">
      <c r="A65" s="33" t="s">
        <v>105</v>
      </c>
      <c r="B65" s="33" t="s">
        <v>105</v>
      </c>
      <c r="C65" s="33">
        <v>15108.24</v>
      </c>
      <c r="D65" s="33" t="s">
        <v>5</v>
      </c>
      <c r="E65" s="33">
        <v>22218</v>
      </c>
    </row>
    <row r="66" spans="1:7" s="3" customFormat="1" ht="43.5" thickBot="1">
      <c r="A66" s="28" t="s">
        <v>34</v>
      </c>
      <c r="B66" s="29" t="str">
        <f>B67</f>
        <v>Дератизация</v>
      </c>
      <c r="C66" s="30">
        <f>C67+C68</f>
        <v>5925.5999999999995</v>
      </c>
      <c r="D66" s="31"/>
      <c r="E66" s="32"/>
    </row>
    <row r="67" spans="1:7" s="9" customFormat="1" ht="15.75" outlineLevel="2" thickBot="1">
      <c r="A67" s="33" t="s">
        <v>35</v>
      </c>
      <c r="B67" s="33" t="s">
        <v>35</v>
      </c>
      <c r="C67" s="33">
        <v>1185.1199999999999</v>
      </c>
      <c r="D67" s="33" t="s">
        <v>5</v>
      </c>
      <c r="E67" s="33">
        <v>823</v>
      </c>
    </row>
    <row r="68" spans="1:7" s="9" customFormat="1" ht="15.75" outlineLevel="2" thickBot="1">
      <c r="A68" s="33" t="s">
        <v>35</v>
      </c>
      <c r="B68" s="33" t="s">
        <v>35</v>
      </c>
      <c r="C68" s="33">
        <v>4740.4799999999996</v>
      </c>
      <c r="D68" s="33" t="s">
        <v>5</v>
      </c>
      <c r="E68" s="33">
        <v>3292</v>
      </c>
    </row>
    <row r="69" spans="1:7" s="3" customFormat="1" ht="57.75" thickBot="1">
      <c r="A69" s="28" t="s">
        <v>36</v>
      </c>
      <c r="B69" s="29">
        <f>SUM(B70:B70)</f>
        <v>0</v>
      </c>
      <c r="C69" s="30">
        <f>SUM(C70:C73)</f>
        <v>118725.72</v>
      </c>
      <c r="D69" s="31"/>
      <c r="E69" s="32"/>
    </row>
    <row r="70" spans="1:7" s="9" customFormat="1" ht="15.75" outlineLevel="2" thickBot="1">
      <c r="A70" s="33" t="s">
        <v>129</v>
      </c>
      <c r="B70" s="33" t="s">
        <v>128</v>
      </c>
      <c r="C70" s="33">
        <v>377.71</v>
      </c>
      <c r="D70" s="33" t="s">
        <v>5</v>
      </c>
      <c r="E70" s="33">
        <v>22218</v>
      </c>
    </row>
    <row r="71" spans="1:7" s="9" customFormat="1" ht="15.75" outlineLevel="2" thickBot="1">
      <c r="A71" s="33" t="s">
        <v>126</v>
      </c>
      <c r="B71" s="33" t="s">
        <v>125</v>
      </c>
      <c r="C71" s="33">
        <v>377.71</v>
      </c>
      <c r="D71" s="33" t="s">
        <v>5</v>
      </c>
      <c r="E71" s="33">
        <v>22218</v>
      </c>
    </row>
    <row r="72" spans="1:7" s="9" customFormat="1" ht="15.75" outlineLevel="2" thickBot="1">
      <c r="A72" s="33" t="s">
        <v>99</v>
      </c>
      <c r="B72" s="33" t="s">
        <v>98</v>
      </c>
      <c r="C72" s="33">
        <v>62647.98</v>
      </c>
      <c r="D72" s="33" t="s">
        <v>5</v>
      </c>
      <c r="E72" s="33">
        <v>22215.599999999999</v>
      </c>
    </row>
    <row r="73" spans="1:7" s="9" customFormat="1" ht="15.75" outlineLevel="2" thickBot="1">
      <c r="A73" s="33" t="s">
        <v>96</v>
      </c>
      <c r="B73" s="33" t="s">
        <v>96</v>
      </c>
      <c r="C73" s="33">
        <v>55322.32</v>
      </c>
      <c r="D73" s="33" t="s">
        <v>5</v>
      </c>
      <c r="E73" s="33">
        <v>22217.8</v>
      </c>
    </row>
    <row r="74" spans="1:7">
      <c r="A74" s="28" t="s">
        <v>37</v>
      </c>
      <c r="B74" s="29">
        <f>B75</f>
        <v>4067.7966101694919</v>
      </c>
      <c r="C74" s="30">
        <f>C75</f>
        <v>4800</v>
      </c>
      <c r="D74" s="31"/>
      <c r="E74" s="32"/>
    </row>
    <row r="75" spans="1:7" ht="30">
      <c r="A75" s="40" t="s">
        <v>9</v>
      </c>
      <c r="B75" s="34">
        <f>C75/1.18</f>
        <v>4067.7966101694919</v>
      </c>
      <c r="C75" s="41">
        <f>E75*5*12</f>
        <v>4800</v>
      </c>
      <c r="D75" s="42" t="s">
        <v>8</v>
      </c>
      <c r="E75" s="35">
        <v>80</v>
      </c>
    </row>
    <row r="76" spans="1:7" s="3" customFormat="1">
      <c r="A76" s="43" t="s">
        <v>155</v>
      </c>
      <c r="B76" s="44" t="e">
        <f>B13+B16+B19+#REF!+B38+B57+B58+B59+B60+B62+B63+B66+B69+B74</f>
        <v>#REF!</v>
      </c>
      <c r="C76" s="30">
        <f>C13+C16+C19+C22+C29+C38+C57+C58+C59+C60+C62+C63+C66+C69</f>
        <v>553254.13</v>
      </c>
      <c r="D76" s="45"/>
      <c r="E76" s="32"/>
      <c r="G76" s="11"/>
    </row>
    <row r="77" spans="1:7" s="3" customFormat="1">
      <c r="A77" s="43" t="s">
        <v>156</v>
      </c>
      <c r="B77" s="46"/>
      <c r="C77" s="30">
        <f>C76*1.18+C74</f>
        <v>657639.87339999992</v>
      </c>
      <c r="D77" s="31"/>
      <c r="E77" s="32"/>
    </row>
    <row r="78" spans="1:7" s="3" customFormat="1">
      <c r="A78" s="43" t="s">
        <v>157</v>
      </c>
      <c r="B78" s="46"/>
      <c r="C78" s="30">
        <f>C4+C6+C9-C77</f>
        <v>911036.56799999997</v>
      </c>
      <c r="D78" s="31"/>
      <c r="E78" s="32"/>
    </row>
    <row r="79" spans="1:7" s="3" customFormat="1" ht="28.5">
      <c r="A79" s="28" t="s">
        <v>160</v>
      </c>
      <c r="B79" s="46"/>
      <c r="C79" s="30">
        <f>C78+C8</f>
        <v>904224.24799999991</v>
      </c>
      <c r="D79" s="47"/>
      <c r="E79" s="48"/>
    </row>
  </sheetData>
  <mergeCells count="4">
    <mergeCell ref="A1:E1"/>
    <mergeCell ref="A12:E12"/>
    <mergeCell ref="C2:D2"/>
    <mergeCell ref="A5:E5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99"/>
  <sheetViews>
    <sheetView workbookViewId="0">
      <selection activeCell="A59" activeCellId="3" sqref="A25:XFD25 A27:XFD27 A57:XFD57 A59:XFD59"/>
    </sheetView>
  </sheetViews>
  <sheetFormatPr defaultRowHeight="15" outlineLevelRow="2"/>
  <cols>
    <col min="1" max="1" width="0.140625" customWidth="1"/>
    <col min="2" max="2" width="50.7109375" customWidth="1"/>
    <col min="3" max="3" width="12.7109375" customWidth="1"/>
    <col min="4" max="4" width="20.7109375" customWidth="1"/>
    <col min="5" max="5" width="12.7109375" customWidth="1"/>
  </cols>
  <sheetData>
    <row r="2" spans="1:5">
      <c r="A2" t="s">
        <v>154</v>
      </c>
    </row>
    <row r="3" spans="1:5">
      <c r="A3" t="s">
        <v>153</v>
      </c>
    </row>
    <row r="4" spans="1:5" ht="15.75" thickBot="1"/>
    <row r="5" spans="1:5" ht="15.75" thickBot="1">
      <c r="A5" s="7"/>
      <c r="B5" s="7" t="s">
        <v>152</v>
      </c>
      <c r="C5" s="7" t="s">
        <v>151</v>
      </c>
      <c r="D5" s="7" t="s">
        <v>150</v>
      </c>
      <c r="E5" s="7" t="s">
        <v>149</v>
      </c>
    </row>
    <row r="6" spans="1:5" s="9" customFormat="1" ht="15.75" outlineLevel="2" thickBot="1">
      <c r="A6" s="8" t="s">
        <v>148</v>
      </c>
      <c r="B6" s="8" t="s">
        <v>148</v>
      </c>
      <c r="C6" s="8">
        <v>47989.599999999999</v>
      </c>
      <c r="D6" s="8" t="s">
        <v>20</v>
      </c>
      <c r="E6" s="8">
        <v>892</v>
      </c>
    </row>
    <row r="7" spans="1:5" ht="15.75" outlineLevel="1" thickBot="1">
      <c r="A7" s="6" t="s">
        <v>147</v>
      </c>
      <c r="B7" s="4"/>
      <c r="C7" s="4">
        <f>SUBTOTAL(9,C6:C6)</f>
        <v>47989.599999999999</v>
      </c>
      <c r="D7" s="4"/>
      <c r="E7" s="4">
        <f>SUBTOTAL(9,E6:E6)</f>
        <v>892</v>
      </c>
    </row>
    <row r="8" spans="1:5" s="9" customFormat="1" ht="15.75" outlineLevel="2" thickBot="1">
      <c r="A8" s="8" t="s">
        <v>146</v>
      </c>
      <c r="B8" s="8" t="s">
        <v>146</v>
      </c>
      <c r="C8" s="8">
        <v>47989.599999999999</v>
      </c>
      <c r="D8" s="8" t="s">
        <v>20</v>
      </c>
      <c r="E8" s="8">
        <v>892</v>
      </c>
    </row>
    <row r="9" spans="1:5" ht="15.75" outlineLevel="1" thickBot="1">
      <c r="A9" s="5" t="s">
        <v>145</v>
      </c>
      <c r="B9" s="4"/>
      <c r="C9" s="4">
        <f>SUBTOTAL(9,C8:C8)</f>
        <v>47989.599999999999</v>
      </c>
      <c r="D9" s="4"/>
      <c r="E9" s="4">
        <f>SUBTOTAL(9,E8:E8)</f>
        <v>892</v>
      </c>
    </row>
    <row r="10" spans="1:5" s="9" customFormat="1" ht="15.75" outlineLevel="2" thickBot="1">
      <c r="A10" s="8" t="s">
        <v>144</v>
      </c>
      <c r="B10" s="8" t="s">
        <v>144</v>
      </c>
      <c r="C10" s="8">
        <v>969.06</v>
      </c>
      <c r="D10" s="8" t="s">
        <v>143</v>
      </c>
      <c r="E10" s="8">
        <v>2</v>
      </c>
    </row>
    <row r="11" spans="1:5" ht="15.75" outlineLevel="1" thickBot="1">
      <c r="A11" s="5" t="s">
        <v>142</v>
      </c>
      <c r="B11" s="4"/>
      <c r="C11" s="4">
        <f>SUBTOTAL(9,C10:C10)</f>
        <v>969.06</v>
      </c>
      <c r="D11" s="4"/>
      <c r="E11" s="4">
        <f>SUBTOTAL(9,E10:E10)</f>
        <v>2</v>
      </c>
    </row>
    <row r="12" spans="1:5" s="9" customFormat="1" ht="15.75" outlineLevel="2" thickBot="1">
      <c r="A12" s="8" t="s">
        <v>141</v>
      </c>
      <c r="B12" s="8" t="s">
        <v>141</v>
      </c>
      <c r="C12" s="8">
        <v>1777.24</v>
      </c>
      <c r="D12" s="8" t="s">
        <v>5</v>
      </c>
      <c r="E12" s="8">
        <v>22215.599999999999</v>
      </c>
    </row>
    <row r="13" spans="1:5" ht="15.75" outlineLevel="1" thickBot="1">
      <c r="A13" s="5" t="s">
        <v>140</v>
      </c>
      <c r="B13" s="4"/>
      <c r="C13" s="4">
        <f>SUBTOTAL(9,C12:C12)</f>
        <v>1777.24</v>
      </c>
      <c r="D13" s="4"/>
      <c r="E13" s="4">
        <f>SUBTOTAL(9,E12:E12)</f>
        <v>22215.599999999999</v>
      </c>
    </row>
    <row r="14" spans="1:5" s="9" customFormat="1" ht="15.75" outlineLevel="2" thickBot="1">
      <c r="A14" s="8" t="s">
        <v>139</v>
      </c>
      <c r="B14" s="8" t="s">
        <v>138</v>
      </c>
      <c r="C14" s="8">
        <v>1999.62</v>
      </c>
      <c r="D14" s="8" t="s">
        <v>5</v>
      </c>
      <c r="E14" s="8">
        <v>22218</v>
      </c>
    </row>
    <row r="15" spans="1:5" ht="15.75" outlineLevel="1" thickBot="1">
      <c r="A15" s="5" t="s">
        <v>137</v>
      </c>
      <c r="B15" s="4"/>
      <c r="C15" s="4">
        <f>SUBTOTAL(9,C14:C14)</f>
        <v>1999.62</v>
      </c>
      <c r="D15" s="4"/>
      <c r="E15" s="4">
        <f>SUBTOTAL(9,E14:E14)</f>
        <v>22218</v>
      </c>
    </row>
    <row r="16" spans="1:5" s="9" customFormat="1" ht="15.75" outlineLevel="2" thickBot="1">
      <c r="A16" s="8" t="s">
        <v>35</v>
      </c>
      <c r="B16" s="8" t="s">
        <v>35</v>
      </c>
      <c r="C16" s="8">
        <v>1185.1199999999999</v>
      </c>
      <c r="D16" s="8" t="s">
        <v>5</v>
      </c>
      <c r="E16" s="8">
        <v>823</v>
      </c>
    </row>
    <row r="17" spans="1:5" s="9" customFormat="1" ht="15.75" outlineLevel="2" thickBot="1">
      <c r="A17" s="8" t="s">
        <v>35</v>
      </c>
      <c r="B17" s="8" t="s">
        <v>35</v>
      </c>
      <c r="C17" s="8">
        <v>4740.4799999999996</v>
      </c>
      <c r="D17" s="8" t="s">
        <v>5</v>
      </c>
      <c r="E17" s="8">
        <v>3292</v>
      </c>
    </row>
    <row r="18" spans="1:5" ht="15.75" outlineLevel="1" thickBot="1">
      <c r="A18" s="5" t="s">
        <v>136</v>
      </c>
      <c r="B18" s="4"/>
      <c r="C18" s="4">
        <f>SUBTOTAL(9,C16:C17)</f>
        <v>5925.5999999999995</v>
      </c>
      <c r="D18" s="4"/>
      <c r="E18" s="4">
        <f>SUBTOTAL(9,E16:E17)</f>
        <v>4115</v>
      </c>
    </row>
    <row r="19" spans="1:5" s="9" customFormat="1" ht="15.75" outlineLevel="2" thickBot="1">
      <c r="A19" s="8" t="s">
        <v>26</v>
      </c>
      <c r="B19" s="8" t="s">
        <v>26</v>
      </c>
      <c r="C19" s="8">
        <v>5665.52</v>
      </c>
      <c r="D19" s="8" t="s">
        <v>27</v>
      </c>
      <c r="E19" s="8">
        <v>7</v>
      </c>
    </row>
    <row r="20" spans="1:5" ht="15.75" outlineLevel="1" thickBot="1">
      <c r="A20" s="5" t="s">
        <v>135</v>
      </c>
      <c r="B20" s="4"/>
      <c r="C20" s="4">
        <f>SUBTOTAL(9,C19:C19)</f>
        <v>5665.52</v>
      </c>
      <c r="D20" s="4"/>
      <c r="E20" s="4">
        <f>SUBTOTAL(9,E19:E19)</f>
        <v>7</v>
      </c>
    </row>
    <row r="21" spans="1:5" s="9" customFormat="1" ht="15.75" outlineLevel="2" thickBot="1">
      <c r="A21" s="8" t="s">
        <v>134</v>
      </c>
      <c r="B21" s="8" t="s">
        <v>133</v>
      </c>
      <c r="C21" s="8">
        <v>215.6</v>
      </c>
      <c r="D21" s="8" t="s">
        <v>6</v>
      </c>
      <c r="E21" s="8">
        <v>1</v>
      </c>
    </row>
    <row r="22" spans="1:5" ht="15.75" outlineLevel="1" thickBot="1">
      <c r="A22" s="5" t="s">
        <v>132</v>
      </c>
      <c r="B22" s="4"/>
      <c r="C22" s="4">
        <f>SUBTOTAL(9,C21:C21)</f>
        <v>215.6</v>
      </c>
      <c r="D22" s="4"/>
      <c r="E22" s="4">
        <f>SUBTOTAL(9,E21:E21)</f>
        <v>1</v>
      </c>
    </row>
    <row r="23" spans="1:5" s="9" customFormat="1" ht="15.75" outlineLevel="2" thickBot="1">
      <c r="A23" s="8" t="s">
        <v>131</v>
      </c>
      <c r="B23" s="8" t="s">
        <v>131</v>
      </c>
      <c r="C23" s="8">
        <v>35.81</v>
      </c>
      <c r="D23" s="8" t="s">
        <v>7</v>
      </c>
      <c r="E23" s="8">
        <v>0.2</v>
      </c>
    </row>
    <row r="24" spans="1:5" ht="15.75" outlineLevel="1" thickBot="1">
      <c r="A24" s="5" t="s">
        <v>130</v>
      </c>
      <c r="B24" s="4"/>
      <c r="C24" s="4">
        <f>SUBTOTAL(9,C23:C23)</f>
        <v>35.81</v>
      </c>
      <c r="D24" s="4"/>
      <c r="E24" s="4">
        <f>SUBTOTAL(9,E23:E23)</f>
        <v>0.2</v>
      </c>
    </row>
    <row r="25" spans="1:5" s="9" customFormat="1" ht="15.75" outlineLevel="2" thickBot="1">
      <c r="A25" s="8" t="s">
        <v>129</v>
      </c>
      <c r="B25" s="8" t="s">
        <v>128</v>
      </c>
      <c r="C25" s="8">
        <v>377.71</v>
      </c>
      <c r="D25" s="8" t="s">
        <v>5</v>
      </c>
      <c r="E25" s="8">
        <v>22218</v>
      </c>
    </row>
    <row r="26" spans="1:5" ht="15.75" outlineLevel="1" thickBot="1">
      <c r="A26" s="5" t="s">
        <v>127</v>
      </c>
      <c r="B26" s="4"/>
      <c r="C26" s="4">
        <f>SUBTOTAL(9,C25:C25)</f>
        <v>377.71</v>
      </c>
      <c r="D26" s="4"/>
      <c r="E26" s="4">
        <f>SUBTOTAL(9,E25:E25)</f>
        <v>22218</v>
      </c>
    </row>
    <row r="27" spans="1:5" s="9" customFormat="1" ht="15.75" outlineLevel="2" thickBot="1">
      <c r="A27" s="8" t="s">
        <v>126</v>
      </c>
      <c r="B27" s="8" t="s">
        <v>125</v>
      </c>
      <c r="C27" s="8">
        <v>377.71</v>
      </c>
      <c r="D27" s="8" t="s">
        <v>5</v>
      </c>
      <c r="E27" s="8">
        <v>22218</v>
      </c>
    </row>
    <row r="28" spans="1:5" ht="15.75" outlineLevel="1" thickBot="1">
      <c r="A28" s="5" t="s">
        <v>124</v>
      </c>
      <c r="B28" s="4"/>
      <c r="C28" s="4">
        <f>SUBTOTAL(9,C27:C27)</f>
        <v>377.71</v>
      </c>
      <c r="D28" s="4"/>
      <c r="E28" s="4">
        <f>SUBTOTAL(9,E27:E27)</f>
        <v>22218</v>
      </c>
    </row>
    <row r="29" spans="1:5" s="9" customFormat="1" ht="15.75" outlineLevel="2" thickBot="1">
      <c r="A29" s="8" t="s">
        <v>46</v>
      </c>
      <c r="B29" s="8" t="s">
        <v>46</v>
      </c>
      <c r="C29" s="8">
        <v>149.86000000000001</v>
      </c>
      <c r="D29" s="8" t="s">
        <v>47</v>
      </c>
      <c r="E29" s="8">
        <v>1</v>
      </c>
    </row>
    <row r="30" spans="1:5" ht="15.75" outlineLevel="1" thickBot="1">
      <c r="A30" s="5" t="s">
        <v>123</v>
      </c>
      <c r="B30" s="4"/>
      <c r="C30" s="4">
        <f>SUBTOTAL(9,C29:C29)</f>
        <v>149.86000000000001</v>
      </c>
      <c r="D30" s="4"/>
      <c r="E30" s="4">
        <f>SUBTOTAL(9,E29:E29)</f>
        <v>1</v>
      </c>
    </row>
    <row r="31" spans="1:5" s="9" customFormat="1" ht="15.75" outlineLevel="2" thickBot="1">
      <c r="A31" s="8" t="s">
        <v>43</v>
      </c>
      <c r="B31" s="8" t="s">
        <v>43</v>
      </c>
      <c r="C31" s="8">
        <v>289.19</v>
      </c>
      <c r="D31" s="8" t="s">
        <v>6</v>
      </c>
      <c r="E31" s="8">
        <v>1</v>
      </c>
    </row>
    <row r="32" spans="1:5" ht="15.75" outlineLevel="1" thickBot="1">
      <c r="A32" s="5" t="s">
        <v>122</v>
      </c>
      <c r="B32" s="4"/>
      <c r="C32" s="4">
        <f>SUBTOTAL(9,C31:C31)</f>
        <v>289.19</v>
      </c>
      <c r="D32" s="4"/>
      <c r="E32" s="4">
        <f>SUBTOTAL(9,E31:E31)</f>
        <v>1</v>
      </c>
    </row>
    <row r="33" spans="1:5" s="9" customFormat="1" ht="15.75" outlineLevel="2" thickBot="1">
      <c r="A33" s="8" t="s">
        <v>14</v>
      </c>
      <c r="B33" s="8" t="s">
        <v>14</v>
      </c>
      <c r="C33" s="8">
        <v>75.86</v>
      </c>
      <c r="D33" s="8" t="s">
        <v>7</v>
      </c>
      <c r="E33" s="8">
        <v>0.2</v>
      </c>
    </row>
    <row r="34" spans="1:5" ht="15.75" outlineLevel="1" thickBot="1">
      <c r="A34" s="5" t="s">
        <v>121</v>
      </c>
      <c r="B34" s="4"/>
      <c r="C34" s="4">
        <f>SUBTOTAL(9,C33:C33)</f>
        <v>75.86</v>
      </c>
      <c r="D34" s="4"/>
      <c r="E34" s="4">
        <f>SUBTOTAL(9,E33:E33)</f>
        <v>0.2</v>
      </c>
    </row>
    <row r="35" spans="1:5" s="9" customFormat="1" ht="15.75" outlineLevel="2" thickBot="1">
      <c r="A35" s="8" t="s">
        <v>120</v>
      </c>
      <c r="B35" s="8" t="s">
        <v>120</v>
      </c>
      <c r="C35" s="8">
        <v>1150.8900000000001</v>
      </c>
      <c r="D35" s="8" t="s">
        <v>6</v>
      </c>
      <c r="E35" s="8">
        <v>3</v>
      </c>
    </row>
    <row r="36" spans="1:5" ht="15.75" outlineLevel="1" thickBot="1">
      <c r="A36" s="5" t="s">
        <v>119</v>
      </c>
      <c r="B36" s="4"/>
      <c r="C36" s="4">
        <f>SUBTOTAL(9,C35:C35)</f>
        <v>1150.8900000000001</v>
      </c>
      <c r="D36" s="4"/>
      <c r="E36" s="4">
        <f>SUBTOTAL(9,E35:E35)</f>
        <v>3</v>
      </c>
    </row>
    <row r="37" spans="1:5" s="9" customFormat="1" ht="15.75" outlineLevel="2" thickBot="1">
      <c r="A37" s="8" t="s">
        <v>118</v>
      </c>
      <c r="B37" s="8" t="s">
        <v>118</v>
      </c>
      <c r="C37" s="8">
        <v>1201.48</v>
      </c>
      <c r="D37" s="8" t="s">
        <v>6</v>
      </c>
      <c r="E37" s="8">
        <v>1</v>
      </c>
    </row>
    <row r="38" spans="1:5" ht="15.75" outlineLevel="1" thickBot="1">
      <c r="A38" s="5" t="s">
        <v>117</v>
      </c>
      <c r="B38" s="4"/>
      <c r="C38" s="4">
        <f>SUBTOTAL(9,C37:C37)</f>
        <v>1201.48</v>
      </c>
      <c r="D38" s="4"/>
      <c r="E38" s="4">
        <f>SUBTOTAL(9,E37:E37)</f>
        <v>1</v>
      </c>
    </row>
    <row r="39" spans="1:5" s="9" customFormat="1" ht="15.75" outlineLevel="2" thickBot="1">
      <c r="A39" s="8" t="s">
        <v>116</v>
      </c>
      <c r="B39" s="8" t="s">
        <v>116</v>
      </c>
      <c r="C39" s="8">
        <v>520.01</v>
      </c>
      <c r="D39" s="8" t="s">
        <v>6</v>
      </c>
      <c r="E39" s="8">
        <v>1</v>
      </c>
    </row>
    <row r="40" spans="1:5" ht="15.75" outlineLevel="1" thickBot="1">
      <c r="A40" s="5" t="s">
        <v>115</v>
      </c>
      <c r="B40" s="4"/>
      <c r="C40" s="4">
        <f>SUBTOTAL(9,C39:C39)</f>
        <v>520.01</v>
      </c>
      <c r="D40" s="4"/>
      <c r="E40" s="4">
        <f>SUBTOTAL(9,E39:E39)</f>
        <v>1</v>
      </c>
    </row>
    <row r="41" spans="1:5" s="9" customFormat="1" ht="15.75" outlineLevel="2" thickBot="1">
      <c r="A41" s="8" t="s">
        <v>114</v>
      </c>
      <c r="B41" s="8" t="s">
        <v>113</v>
      </c>
      <c r="C41" s="8">
        <v>14879.5</v>
      </c>
      <c r="D41" s="8" t="s">
        <v>7</v>
      </c>
      <c r="E41" s="8">
        <v>23.5</v>
      </c>
    </row>
    <row r="42" spans="1:5" ht="15.75" outlineLevel="1" thickBot="1">
      <c r="A42" s="5" t="s">
        <v>112</v>
      </c>
      <c r="B42" s="4"/>
      <c r="C42" s="4">
        <f>SUBTOTAL(9,C41:C41)</f>
        <v>14879.5</v>
      </c>
      <c r="D42" s="4"/>
      <c r="E42" s="4">
        <f>SUBTOTAL(9,E41:E41)</f>
        <v>23.5</v>
      </c>
    </row>
    <row r="43" spans="1:5" s="9" customFormat="1" ht="15.75" outlineLevel="2" thickBot="1">
      <c r="A43" s="8" t="s">
        <v>15</v>
      </c>
      <c r="B43" s="8" t="s">
        <v>15</v>
      </c>
      <c r="C43" s="8">
        <v>2575</v>
      </c>
      <c r="D43" s="8" t="s">
        <v>7</v>
      </c>
      <c r="E43" s="8">
        <v>2.5</v>
      </c>
    </row>
    <row r="44" spans="1:5" ht="15.75" outlineLevel="1" thickBot="1">
      <c r="A44" s="5" t="s">
        <v>111</v>
      </c>
      <c r="B44" s="4"/>
      <c r="C44" s="4">
        <f>SUBTOTAL(9,C43:C43)</f>
        <v>2575</v>
      </c>
      <c r="D44" s="4"/>
      <c r="E44" s="4">
        <f>SUBTOTAL(9,E43:E43)</f>
        <v>2.5</v>
      </c>
    </row>
    <row r="45" spans="1:5" s="9" customFormat="1" ht="15.75" outlineLevel="2" thickBot="1">
      <c r="A45" s="8" t="s">
        <v>16</v>
      </c>
      <c r="B45" s="8" t="s">
        <v>16</v>
      </c>
      <c r="C45" s="8">
        <v>3833.49</v>
      </c>
      <c r="D45" s="8" t="s">
        <v>45</v>
      </c>
      <c r="E45" s="8">
        <v>3</v>
      </c>
    </row>
    <row r="46" spans="1:5" ht="15.75" outlineLevel="1" thickBot="1">
      <c r="A46" s="5" t="s">
        <v>110</v>
      </c>
      <c r="B46" s="4"/>
      <c r="C46" s="4">
        <f>SUBTOTAL(9,C45:C45)</f>
        <v>3833.49</v>
      </c>
      <c r="D46" s="4"/>
      <c r="E46" s="4">
        <f>SUBTOTAL(9,E45:E45)</f>
        <v>3</v>
      </c>
    </row>
    <row r="47" spans="1:5" s="9" customFormat="1" ht="15.75" outlineLevel="2" thickBot="1">
      <c r="A47" s="8" t="s">
        <v>109</v>
      </c>
      <c r="B47" s="8" t="s">
        <v>109</v>
      </c>
      <c r="C47" s="8">
        <v>5111.32</v>
      </c>
      <c r="D47" s="8" t="s">
        <v>45</v>
      </c>
      <c r="E47" s="8">
        <v>4</v>
      </c>
    </row>
    <row r="48" spans="1:5" ht="15.75" outlineLevel="1" thickBot="1">
      <c r="A48" s="5" t="s">
        <v>108</v>
      </c>
      <c r="B48" s="4"/>
      <c r="C48" s="4">
        <f>SUBTOTAL(9,C47:C47)</f>
        <v>5111.32</v>
      </c>
      <c r="D48" s="4"/>
      <c r="E48" s="4">
        <f>SUBTOTAL(9,E47:E47)</f>
        <v>4</v>
      </c>
    </row>
    <row r="49" spans="1:5" s="9" customFormat="1" ht="15.75" outlineLevel="2" thickBot="1">
      <c r="A49" s="8" t="s">
        <v>107</v>
      </c>
      <c r="B49" s="8" t="s">
        <v>107</v>
      </c>
      <c r="C49" s="8">
        <v>10509.11</v>
      </c>
      <c r="D49" s="8" t="s">
        <v>5</v>
      </c>
      <c r="E49" s="8">
        <v>22218</v>
      </c>
    </row>
    <row r="50" spans="1:5" ht="15.75" outlineLevel="1" thickBot="1">
      <c r="A50" s="5" t="s">
        <v>106</v>
      </c>
      <c r="B50" s="4"/>
      <c r="C50" s="4">
        <f>SUBTOTAL(9,C49:C49)</f>
        <v>10509.11</v>
      </c>
      <c r="D50" s="4"/>
      <c r="E50" s="4">
        <f>SUBTOTAL(9,E49:E49)</f>
        <v>22218</v>
      </c>
    </row>
    <row r="51" spans="1:5" s="9" customFormat="1" ht="15.75" outlineLevel="2" thickBot="1">
      <c r="A51" s="8" t="s">
        <v>105</v>
      </c>
      <c r="B51" s="8" t="s">
        <v>105</v>
      </c>
      <c r="C51" s="8">
        <v>15108.24</v>
      </c>
      <c r="D51" s="8" t="s">
        <v>5</v>
      </c>
      <c r="E51" s="8">
        <v>22218</v>
      </c>
    </row>
    <row r="52" spans="1:5" ht="15.75" outlineLevel="1" thickBot="1">
      <c r="A52" s="5" t="s">
        <v>104</v>
      </c>
      <c r="B52" s="4"/>
      <c r="C52" s="4">
        <f>SUBTOTAL(9,C51:C51)</f>
        <v>15108.24</v>
      </c>
      <c r="D52" s="4"/>
      <c r="E52" s="4">
        <f>SUBTOTAL(9,E51:E51)</f>
        <v>22218</v>
      </c>
    </row>
    <row r="53" spans="1:5" s="9" customFormat="1" ht="15.75" outlineLevel="2" thickBot="1">
      <c r="A53" s="8" t="s">
        <v>103</v>
      </c>
      <c r="B53" s="8" t="s">
        <v>103</v>
      </c>
      <c r="C53" s="8">
        <v>27547.32</v>
      </c>
      <c r="D53" s="8" t="s">
        <v>5</v>
      </c>
      <c r="E53" s="8">
        <v>22215.599999999999</v>
      </c>
    </row>
    <row r="54" spans="1:5" ht="15.75" outlineLevel="1" thickBot="1">
      <c r="A54" s="5" t="s">
        <v>102</v>
      </c>
      <c r="B54" s="4"/>
      <c r="C54" s="4">
        <f>SUBTOTAL(9,C53:C53)</f>
        <v>27547.32</v>
      </c>
      <c r="D54" s="4"/>
      <c r="E54" s="4">
        <f>SUBTOTAL(9,E53:E53)</f>
        <v>22215.599999999999</v>
      </c>
    </row>
    <row r="55" spans="1:5" s="9" customFormat="1" ht="15.75" outlineLevel="2" thickBot="1">
      <c r="A55" s="8" t="s">
        <v>101</v>
      </c>
      <c r="B55" s="8" t="s">
        <v>101</v>
      </c>
      <c r="C55" s="8">
        <v>35992.839999999997</v>
      </c>
      <c r="D55" s="8" t="s">
        <v>5</v>
      </c>
      <c r="E55" s="8">
        <v>22217.8</v>
      </c>
    </row>
    <row r="56" spans="1:5" ht="15.75" outlineLevel="1" thickBot="1">
      <c r="A56" s="5" t="s">
        <v>100</v>
      </c>
      <c r="B56" s="4"/>
      <c r="C56" s="4">
        <f>SUBTOTAL(9,C55:C55)</f>
        <v>35992.839999999997</v>
      </c>
      <c r="D56" s="4"/>
      <c r="E56" s="4">
        <f>SUBTOTAL(9,E55:E55)</f>
        <v>22217.8</v>
      </c>
    </row>
    <row r="57" spans="1:5" s="9" customFormat="1" ht="15.75" outlineLevel="2" thickBot="1">
      <c r="A57" s="8" t="s">
        <v>99</v>
      </c>
      <c r="B57" s="8" t="s">
        <v>98</v>
      </c>
      <c r="C57" s="8">
        <v>62647.98</v>
      </c>
      <c r="D57" s="8" t="s">
        <v>5</v>
      </c>
      <c r="E57" s="8">
        <v>22215.599999999999</v>
      </c>
    </row>
    <row r="58" spans="1:5" ht="15.75" outlineLevel="1" thickBot="1">
      <c r="A58" s="5" t="s">
        <v>97</v>
      </c>
      <c r="B58" s="4"/>
      <c r="C58" s="4">
        <f>SUBTOTAL(9,C57:C57)</f>
        <v>62647.98</v>
      </c>
      <c r="D58" s="4"/>
      <c r="E58" s="4">
        <f>SUBTOTAL(9,E57:E57)</f>
        <v>22215.599999999999</v>
      </c>
    </row>
    <row r="59" spans="1:5" s="9" customFormat="1" ht="15.75" outlineLevel="2" thickBot="1">
      <c r="A59" s="8" t="s">
        <v>96</v>
      </c>
      <c r="B59" s="8" t="s">
        <v>96</v>
      </c>
      <c r="C59" s="8">
        <v>55322.32</v>
      </c>
      <c r="D59" s="8" t="s">
        <v>5</v>
      </c>
      <c r="E59" s="8">
        <v>22217.8</v>
      </c>
    </row>
    <row r="60" spans="1:5" ht="15.75" outlineLevel="1" thickBot="1">
      <c r="A60" s="5" t="s">
        <v>95</v>
      </c>
      <c r="B60" s="4"/>
      <c r="C60" s="4">
        <f>SUBTOTAL(9,C59:C59)</f>
        <v>55322.32</v>
      </c>
      <c r="D60" s="4"/>
      <c r="E60" s="4">
        <f>SUBTOTAL(9,E59:E59)</f>
        <v>22217.8</v>
      </c>
    </row>
    <row r="61" spans="1:5" s="9" customFormat="1" ht="15.75" outlineLevel="2" thickBot="1">
      <c r="A61" s="8" t="s">
        <v>94</v>
      </c>
      <c r="B61" s="8" t="s">
        <v>93</v>
      </c>
      <c r="C61" s="8">
        <v>84872.76</v>
      </c>
      <c r="D61" s="8" t="s">
        <v>5</v>
      </c>
      <c r="E61" s="8">
        <v>22218</v>
      </c>
    </row>
    <row r="62" spans="1:5" ht="15.75" outlineLevel="1" thickBot="1">
      <c r="A62" s="5" t="s">
        <v>92</v>
      </c>
      <c r="B62" s="4"/>
      <c r="C62" s="4">
        <f>SUBTOTAL(9,C61:C61)</f>
        <v>84872.76</v>
      </c>
      <c r="D62" s="4"/>
      <c r="E62" s="4">
        <f>SUBTOTAL(9,E61:E61)</f>
        <v>22218</v>
      </c>
    </row>
    <row r="63" spans="1:5" s="9" customFormat="1" ht="15.75" outlineLevel="2" thickBot="1">
      <c r="A63" s="8" t="s">
        <v>91</v>
      </c>
      <c r="B63" s="8" t="s">
        <v>90</v>
      </c>
      <c r="C63" s="8">
        <v>79096.08</v>
      </c>
      <c r="D63" s="8" t="s">
        <v>5</v>
      </c>
      <c r="E63" s="8">
        <v>22218</v>
      </c>
    </row>
    <row r="64" spans="1:5" ht="15.75" outlineLevel="1" thickBot="1">
      <c r="A64" s="5" t="s">
        <v>89</v>
      </c>
      <c r="B64" s="4"/>
      <c r="C64" s="4">
        <f>SUBTOTAL(9,C63:C63)</f>
        <v>79096.08</v>
      </c>
      <c r="D64" s="4"/>
      <c r="E64" s="4">
        <f>SUBTOTAL(9,E63:E63)</f>
        <v>22218</v>
      </c>
    </row>
    <row r="65" spans="1:5" s="9" customFormat="1" ht="15.75" outlineLevel="2" thickBot="1">
      <c r="A65" s="8" t="s">
        <v>40</v>
      </c>
      <c r="B65" s="8" t="s">
        <v>40</v>
      </c>
      <c r="C65" s="8">
        <v>359.2</v>
      </c>
      <c r="D65" s="8" t="s">
        <v>6</v>
      </c>
      <c r="E65" s="8">
        <v>2</v>
      </c>
    </row>
    <row r="66" spans="1:5" ht="15.75" outlineLevel="1" thickBot="1">
      <c r="A66" s="5" t="s">
        <v>88</v>
      </c>
      <c r="B66" s="4"/>
      <c r="C66" s="4">
        <f>SUBTOTAL(9,C65:C65)</f>
        <v>359.2</v>
      </c>
      <c r="D66" s="4"/>
      <c r="E66" s="4">
        <f>SUBTOTAL(9,E65:E65)</f>
        <v>2</v>
      </c>
    </row>
    <row r="67" spans="1:5" s="9" customFormat="1" ht="15.75" outlineLevel="2" thickBot="1">
      <c r="A67" s="8" t="s">
        <v>49</v>
      </c>
      <c r="B67" s="8" t="s">
        <v>49</v>
      </c>
      <c r="C67" s="8">
        <v>401.18</v>
      </c>
      <c r="D67" s="8" t="s">
        <v>6</v>
      </c>
      <c r="E67" s="8">
        <v>1</v>
      </c>
    </row>
    <row r="68" spans="1:5" ht="15.75" outlineLevel="1" thickBot="1">
      <c r="A68" s="5" t="s">
        <v>87</v>
      </c>
      <c r="B68" s="4"/>
      <c r="C68" s="4">
        <f>SUBTOTAL(9,C67:C67)</f>
        <v>401.18</v>
      </c>
      <c r="D68" s="4"/>
      <c r="E68" s="4">
        <f>SUBTOTAL(9,E67:E67)</f>
        <v>1</v>
      </c>
    </row>
    <row r="69" spans="1:5" s="9" customFormat="1" ht="15.75" outlineLevel="2" thickBot="1">
      <c r="A69" s="8" t="s">
        <v>86</v>
      </c>
      <c r="B69" s="8" t="s">
        <v>86</v>
      </c>
      <c r="C69" s="8">
        <v>1688.38</v>
      </c>
      <c r="D69" s="8" t="s">
        <v>5</v>
      </c>
      <c r="E69" s="8">
        <v>22215.599999999999</v>
      </c>
    </row>
    <row r="70" spans="1:5" ht="15.75" outlineLevel="1" thickBot="1">
      <c r="A70" s="5" t="s">
        <v>85</v>
      </c>
      <c r="B70" s="4"/>
      <c r="C70" s="4">
        <f>SUBTOTAL(9,C69:C69)</f>
        <v>1688.38</v>
      </c>
      <c r="D70" s="4"/>
      <c r="E70" s="4">
        <f>SUBTOTAL(9,E69:E69)</f>
        <v>22215.599999999999</v>
      </c>
    </row>
    <row r="71" spans="1:5" s="9" customFormat="1" ht="15.75" outlineLevel="2" thickBot="1">
      <c r="A71" s="8" t="s">
        <v>84</v>
      </c>
      <c r="B71" s="8" t="s">
        <v>83</v>
      </c>
      <c r="C71" s="8">
        <v>1777.44</v>
      </c>
      <c r="D71" s="8" t="s">
        <v>5</v>
      </c>
      <c r="E71" s="8">
        <v>22218</v>
      </c>
    </row>
    <row r="72" spans="1:5" ht="15.75" outlineLevel="1" thickBot="1">
      <c r="A72" s="5" t="s">
        <v>82</v>
      </c>
      <c r="B72" s="4"/>
      <c r="C72" s="4">
        <f>SUBTOTAL(9,C71:C71)</f>
        <v>1777.44</v>
      </c>
      <c r="D72" s="4"/>
      <c r="E72" s="4">
        <f>SUBTOTAL(9,E71:E71)</f>
        <v>22218</v>
      </c>
    </row>
    <row r="73" spans="1:5" s="9" customFormat="1" ht="15.75" outlineLevel="2" thickBot="1">
      <c r="A73" s="8" t="s">
        <v>22</v>
      </c>
      <c r="B73" s="8" t="s">
        <v>23</v>
      </c>
      <c r="C73" s="8">
        <v>3110.18</v>
      </c>
      <c r="D73" s="8" t="s">
        <v>5</v>
      </c>
      <c r="E73" s="8">
        <v>22215.599999999999</v>
      </c>
    </row>
    <row r="74" spans="1:5" ht="15.75" outlineLevel="1" thickBot="1">
      <c r="A74" s="5" t="s">
        <v>81</v>
      </c>
      <c r="B74" s="4"/>
      <c r="C74" s="4">
        <f>SUBTOTAL(9,C73:C73)</f>
        <v>3110.18</v>
      </c>
      <c r="D74" s="4"/>
      <c r="E74" s="4">
        <f>SUBTOTAL(9,E73:E73)</f>
        <v>22215.599999999999</v>
      </c>
    </row>
    <row r="75" spans="1:5" s="9" customFormat="1" ht="15.75" outlineLevel="2" thickBot="1">
      <c r="A75" s="8" t="s">
        <v>80</v>
      </c>
      <c r="B75" s="8" t="s">
        <v>79</v>
      </c>
      <c r="C75" s="8">
        <v>8665.02</v>
      </c>
      <c r="D75" s="8" t="s">
        <v>5</v>
      </c>
      <c r="E75" s="8">
        <v>22218</v>
      </c>
    </row>
    <row r="76" spans="1:5" ht="15.75" outlineLevel="1" thickBot="1">
      <c r="A76" s="5" t="s">
        <v>78</v>
      </c>
      <c r="B76" s="4"/>
      <c r="C76" s="4">
        <f>SUBTOTAL(9,C75:C75)</f>
        <v>8665.02</v>
      </c>
      <c r="D76" s="4"/>
      <c r="E76" s="4">
        <f>SUBTOTAL(9,E75:E75)</f>
        <v>22218</v>
      </c>
    </row>
    <row r="77" spans="1:5" s="9" customFormat="1" ht="15.75" outlineLevel="2" thickBot="1">
      <c r="A77" s="8" t="s">
        <v>77</v>
      </c>
      <c r="B77" s="8" t="s">
        <v>77</v>
      </c>
      <c r="C77" s="8">
        <v>672.7</v>
      </c>
      <c r="D77" s="8" t="s">
        <v>5</v>
      </c>
      <c r="E77" s="8">
        <v>1.2</v>
      </c>
    </row>
    <row r="78" spans="1:5" ht="15.75" outlineLevel="1" thickBot="1">
      <c r="A78" s="5" t="s">
        <v>76</v>
      </c>
      <c r="B78" s="4"/>
      <c r="C78" s="4">
        <f>SUBTOTAL(9,C77:C77)</f>
        <v>672.7</v>
      </c>
      <c r="D78" s="4"/>
      <c r="E78" s="4">
        <f>SUBTOTAL(9,E77:E77)</f>
        <v>1.2</v>
      </c>
    </row>
    <row r="79" spans="1:5" s="9" customFormat="1" ht="15.75" outlineLevel="2" thickBot="1">
      <c r="A79" s="8" t="s">
        <v>75</v>
      </c>
      <c r="B79" s="8" t="s">
        <v>75</v>
      </c>
      <c r="C79" s="8">
        <v>434.65</v>
      </c>
      <c r="D79" s="8" t="s">
        <v>6</v>
      </c>
      <c r="E79" s="8">
        <v>5</v>
      </c>
    </row>
    <row r="80" spans="1:5" ht="15.75" outlineLevel="1" thickBot="1">
      <c r="A80" s="5" t="s">
        <v>74</v>
      </c>
      <c r="B80" s="4"/>
      <c r="C80" s="4">
        <f>SUBTOTAL(9,C79:C79)</f>
        <v>434.65</v>
      </c>
      <c r="D80" s="4"/>
      <c r="E80" s="4">
        <f>SUBTOTAL(9,E79:E79)</f>
        <v>5</v>
      </c>
    </row>
    <row r="81" spans="1:5" s="9" customFormat="1" ht="15.75" outlineLevel="2" thickBot="1">
      <c r="A81" s="8" t="s">
        <v>73</v>
      </c>
      <c r="B81" s="8" t="s">
        <v>73</v>
      </c>
      <c r="C81" s="8">
        <v>659.26</v>
      </c>
      <c r="D81" s="8" t="s">
        <v>7</v>
      </c>
      <c r="E81" s="8">
        <v>17</v>
      </c>
    </row>
    <row r="82" spans="1:5" ht="15.75" outlineLevel="1" thickBot="1">
      <c r="A82" s="5" t="s">
        <v>72</v>
      </c>
      <c r="B82" s="4"/>
      <c r="C82" s="4">
        <f>SUBTOTAL(9,C81:C81)</f>
        <v>659.26</v>
      </c>
      <c r="D82" s="4"/>
      <c r="E82" s="4">
        <f>SUBTOTAL(9,E81:E81)</f>
        <v>17</v>
      </c>
    </row>
    <row r="83" spans="1:5" s="9" customFormat="1" ht="15.75" outlineLevel="2" thickBot="1">
      <c r="A83" s="8" t="s">
        <v>38</v>
      </c>
      <c r="B83" s="8" t="s">
        <v>38</v>
      </c>
      <c r="C83" s="8">
        <v>1620.84</v>
      </c>
      <c r="D83" s="8" t="s">
        <v>39</v>
      </c>
      <c r="E83" s="8">
        <v>6</v>
      </c>
    </row>
    <row r="84" spans="1:5" ht="15.75" outlineLevel="1" thickBot="1">
      <c r="A84" s="5" t="s">
        <v>71</v>
      </c>
      <c r="B84" s="4"/>
      <c r="C84" s="4">
        <f>SUBTOTAL(9,C83:C83)</f>
        <v>1620.84</v>
      </c>
      <c r="D84" s="4"/>
      <c r="E84" s="4">
        <f>SUBTOTAL(9,E83:E83)</f>
        <v>6</v>
      </c>
    </row>
    <row r="85" spans="1:5" s="9" customFormat="1" ht="15.75" outlineLevel="2" thickBot="1">
      <c r="A85" s="8" t="s">
        <v>48</v>
      </c>
      <c r="B85" s="8" t="s">
        <v>48</v>
      </c>
      <c r="C85" s="8">
        <v>464.64</v>
      </c>
      <c r="D85" s="8" t="s">
        <v>6</v>
      </c>
      <c r="E85" s="8">
        <v>3</v>
      </c>
    </row>
    <row r="86" spans="1:5" ht="15.75" outlineLevel="1" thickBot="1">
      <c r="A86" s="5" t="s">
        <v>70</v>
      </c>
      <c r="B86" s="4"/>
      <c r="C86" s="4">
        <f>SUBTOTAL(9,C85:C85)</f>
        <v>464.64</v>
      </c>
      <c r="D86" s="4"/>
      <c r="E86" s="4">
        <f>SUBTOTAL(9,E85:E85)</f>
        <v>3</v>
      </c>
    </row>
    <row r="87" spans="1:5" s="9" customFormat="1" ht="15.75" outlineLevel="2" thickBot="1">
      <c r="A87" s="8" t="s">
        <v>69</v>
      </c>
      <c r="B87" s="8" t="s">
        <v>69</v>
      </c>
      <c r="C87" s="8">
        <v>117.63</v>
      </c>
      <c r="D87" s="8" t="s">
        <v>6</v>
      </c>
      <c r="E87" s="8">
        <v>1</v>
      </c>
    </row>
    <row r="88" spans="1:5" ht="15.75" outlineLevel="1" thickBot="1">
      <c r="A88" s="5" t="s">
        <v>68</v>
      </c>
      <c r="B88" s="4"/>
      <c r="C88" s="4">
        <f>SUBTOTAL(9,C87:C87)</f>
        <v>117.63</v>
      </c>
      <c r="D88" s="4"/>
      <c r="E88" s="4">
        <f>SUBTOTAL(9,E87:E87)</f>
        <v>1</v>
      </c>
    </row>
    <row r="89" spans="1:5" s="9" customFormat="1" ht="15.75" outlineLevel="2" thickBot="1">
      <c r="A89" s="8" t="s">
        <v>67</v>
      </c>
      <c r="B89" s="8" t="s">
        <v>67</v>
      </c>
      <c r="C89" s="8">
        <v>297.69</v>
      </c>
      <c r="D89" s="8" t="s">
        <v>6</v>
      </c>
      <c r="E89" s="8">
        <v>1</v>
      </c>
    </row>
    <row r="90" spans="1:5" ht="15.75" outlineLevel="1" thickBot="1">
      <c r="A90" s="5" t="s">
        <v>66</v>
      </c>
      <c r="B90" s="4"/>
      <c r="C90" s="4">
        <f>SUBTOTAL(9,C89:C89)</f>
        <v>297.69</v>
      </c>
      <c r="D90" s="4"/>
      <c r="E90" s="4">
        <f>SUBTOTAL(9,E89:E89)</f>
        <v>1</v>
      </c>
    </row>
    <row r="91" spans="1:5" s="9" customFormat="1" ht="15.75" outlineLevel="2" thickBot="1">
      <c r="A91" s="8" t="s">
        <v>65</v>
      </c>
      <c r="B91" s="8" t="s">
        <v>65</v>
      </c>
      <c r="C91" s="8">
        <v>432.54</v>
      </c>
      <c r="D91" s="8" t="s">
        <v>44</v>
      </c>
      <c r="E91" s="8">
        <v>1</v>
      </c>
    </row>
    <row r="92" spans="1:5" ht="15.75" outlineLevel="1" thickBot="1">
      <c r="A92" s="5" t="s">
        <v>64</v>
      </c>
      <c r="B92" s="4"/>
      <c r="C92" s="4">
        <f>SUBTOTAL(9,C91:C91)</f>
        <v>432.54</v>
      </c>
      <c r="D92" s="4"/>
      <c r="E92" s="4">
        <f>SUBTOTAL(9,E91:E91)</f>
        <v>1</v>
      </c>
    </row>
    <row r="93" spans="1:5" s="9" customFormat="1" ht="15.75" outlineLevel="2" thickBot="1">
      <c r="A93" s="8" t="s">
        <v>51</v>
      </c>
      <c r="B93" s="8" t="s">
        <v>51</v>
      </c>
      <c r="C93" s="8">
        <v>447.87</v>
      </c>
      <c r="D93" s="8" t="s">
        <v>6</v>
      </c>
      <c r="E93" s="8">
        <v>1</v>
      </c>
    </row>
    <row r="94" spans="1:5" ht="15.75" outlineLevel="1" thickBot="1">
      <c r="A94" s="5" t="s">
        <v>63</v>
      </c>
      <c r="B94" s="4"/>
      <c r="C94" s="4">
        <f>SUBTOTAL(9,C93:C93)</f>
        <v>447.87</v>
      </c>
      <c r="D94" s="4"/>
      <c r="E94" s="4">
        <f>SUBTOTAL(9,E93:E93)</f>
        <v>1</v>
      </c>
    </row>
    <row r="95" spans="1:5" s="9" customFormat="1" ht="15.75" outlineLevel="2" thickBot="1">
      <c r="A95" s="8" t="s">
        <v>62</v>
      </c>
      <c r="B95" s="8" t="s">
        <v>62</v>
      </c>
      <c r="C95" s="8">
        <v>1864.59</v>
      </c>
      <c r="D95" s="8" t="s">
        <v>27</v>
      </c>
      <c r="E95" s="8">
        <v>3</v>
      </c>
    </row>
    <row r="96" spans="1:5" ht="15.75" outlineLevel="1" thickBot="1">
      <c r="A96" s="5" t="s">
        <v>61</v>
      </c>
      <c r="B96" s="4"/>
      <c r="C96" s="4">
        <f>SUBTOTAL(9,C95:C95)</f>
        <v>1864.59</v>
      </c>
      <c r="D96" s="4"/>
      <c r="E96" s="4">
        <f>SUBTOTAL(9,E95:E95)</f>
        <v>3</v>
      </c>
    </row>
    <row r="97" spans="1:5" s="9" customFormat="1" ht="15.75" outlineLevel="2" thickBot="1">
      <c r="A97" s="8" t="s">
        <v>52</v>
      </c>
      <c r="B97" s="8" t="s">
        <v>52</v>
      </c>
      <c r="C97" s="8">
        <v>16034</v>
      </c>
      <c r="D97" s="8" t="s">
        <v>60</v>
      </c>
      <c r="E97" s="8">
        <v>1</v>
      </c>
    </row>
    <row r="98" spans="1:5" ht="15.75" outlineLevel="1" thickBot="1">
      <c r="A98" s="5" t="s">
        <v>59</v>
      </c>
      <c r="B98" s="4"/>
      <c r="C98" s="4">
        <f>SUBTOTAL(9,C97:C97)</f>
        <v>16034</v>
      </c>
      <c r="D98" s="4"/>
      <c r="E98" s="4">
        <f>SUBTOTAL(9,E97:E97)</f>
        <v>1</v>
      </c>
    </row>
    <row r="99" spans="1:5" ht="15.75" thickBot="1">
      <c r="A99" s="5" t="s">
        <v>58</v>
      </c>
      <c r="B99" s="4"/>
      <c r="C99" s="4">
        <f>SUBTOTAL(9,C6:C97)</f>
        <v>553254.12999999989</v>
      </c>
      <c r="D99" s="4"/>
      <c r="E99" s="4">
        <f>SUBTOTAL(9,E6:E97)</f>
        <v>361468.19999999995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2019-01-30T00:42:04Z</cp:lastPrinted>
  <dcterms:created xsi:type="dcterms:W3CDTF">2016-03-18T02:51:51Z</dcterms:created>
  <dcterms:modified xsi:type="dcterms:W3CDTF">2019-02-28T02:41:02Z</dcterms:modified>
</cp:coreProperties>
</file>