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Верхоленская. д. 18" sheetId="1" r:id="rId1"/>
    <sheet name="Работы 2019" sheetId="4" r:id="rId2"/>
    <sheet name="Справка" sheetId="3" r:id="rId3"/>
  </sheets>
  <definedNames>
    <definedName name="_xlnm._FilterDatabase" localSheetId="1" hidden="1">'Работы 2019'!$A$3:$E$33</definedName>
    <definedName name="_xlnm.Print_Area" localSheetId="0">'Верхоленская. д. 18'!$A$1:$D$62</definedName>
  </definedNames>
  <calcPr calcId="144525" calcMode="manual"/>
</workbook>
</file>

<file path=xl/calcChain.xml><?xml version="1.0" encoding="utf-8"?>
<calcChain xmlns="http://schemas.openxmlformats.org/spreadsheetml/2006/main">
  <c r="B60" i="1" l="1"/>
  <c r="B61" i="1" l="1"/>
  <c r="B8" i="1"/>
  <c r="B62" i="1" l="1"/>
  <c r="B59" i="1"/>
  <c r="H59" i="1"/>
  <c r="B36" i="1" l="1"/>
  <c r="B29" i="1"/>
  <c r="B13" i="1"/>
  <c r="B16" i="1"/>
  <c r="B19" i="1"/>
  <c r="B22" i="1"/>
  <c r="B51" i="1" l="1"/>
  <c r="B47" i="1"/>
  <c r="B10" i="1"/>
  <c r="B57" i="1" l="1"/>
  <c r="B56" i="1" s="1"/>
  <c r="B9" i="1"/>
  <c r="B11" i="1" l="1"/>
</calcChain>
</file>

<file path=xl/sharedStrings.xml><?xml version="1.0" encoding="utf-8"?>
<sst xmlns="http://schemas.openxmlformats.org/spreadsheetml/2006/main" count="251" uniqueCount="109">
  <si>
    <t>Ед.изм.</t>
  </si>
  <si>
    <t>Количество работ (ед.)</t>
  </si>
  <si>
    <t>Наименование работ (услуг)</t>
  </si>
  <si>
    <t>сантехника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</si>
  <si>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</si>
  <si>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</si>
  <si>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</si>
  <si>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</si>
  <si>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</si>
  <si>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</si>
  <si>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</si>
  <si>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</si>
  <si>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</si>
  <si>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</si>
  <si>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</si>
  <si>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</si>
  <si>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</si>
  <si>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</si>
  <si>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</si>
  <si>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</si>
  <si>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</si>
  <si>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</si>
  <si>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</si>
  <si>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</si>
  <si>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</si>
  <si>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Верхоленская, д. 18</t>
  </si>
  <si>
    <t>Старшие по дому</t>
  </si>
  <si>
    <t>Доходы по дому:</t>
  </si>
  <si>
    <t>Расходы по снятию показаний с ИПУ по электроэнергии</t>
  </si>
  <si>
    <t>Справка об уровне сбора платы за жилое помещение по состоянию на 19.02.2020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</si>
  <si>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</si>
  <si>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</si>
  <si>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</si>
  <si>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</si>
  <si>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</si>
  <si>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</si>
  <si>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</si>
  <si>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</si>
  <si>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</si>
  <si>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</si>
  <si>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</si>
  <si>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ВЕРХОЛЕНСКАЯ ул. д.18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</si>
  <si>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</si>
  <si>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</si>
  <si>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</si>
  <si>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</si>
  <si>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</si>
  <si>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</si>
  <si>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</si>
  <si>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</si>
  <si>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</si>
  <si>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</si>
  <si>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</si>
  <si>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</si>
  <si>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</si>
  <si>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</si>
  <si>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</si>
  <si>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</si>
  <si>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</si>
  <si>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</si>
  <si>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</si>
  <si>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</si>
  <si>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</si>
  <si>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</si>
  <si>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</si>
  <si>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</si>
  <si>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 xml:space="preserve">Накопительная по работам за период c  01.01.2019 по  31.12.2019 г.                                                                                   </t>
  </si>
  <si>
    <t>Наименование работ</t>
  </si>
  <si>
    <t>Cуммa</t>
  </si>
  <si>
    <t>Ед.изм</t>
  </si>
  <si>
    <t>Кол-во</t>
  </si>
  <si>
    <t>Вывоз ТКО 1,2 кв. 2019 г. к=0,6;0,8;0,85;0,9;1</t>
  </si>
  <si>
    <t>Чел.</t>
  </si>
  <si>
    <t>Вывоз ТКО 3,4 кв. 2019 г. к=0,6;0,8;0,85;0,9;1</t>
  </si>
  <si>
    <t>Гор. вода потр.при содер.общего имущ-ва  в МКД 1,2 кв.2019г. 1-5эт.К=0</t>
  </si>
  <si>
    <t>м2</t>
  </si>
  <si>
    <t>Гор. вода потр.при содер.общего имущ-ва  в МКД 3,4 кв.2019г. 1-5эт.К=0</t>
  </si>
  <si>
    <t>Закрытие и открытие стояков</t>
  </si>
  <si>
    <t>1 стояк</t>
  </si>
  <si>
    <t>Замена электрической лампы накаливания</t>
  </si>
  <si>
    <t>шт.</t>
  </si>
  <si>
    <t>Организация мест накоп.ртуть сод-х ламп 3,4 кв. 2019г. К=0,6;0,8;0,85;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</si>
  <si>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</si>
  <si>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</si>
  <si>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</si>
  <si>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</si>
  <si>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</si>
  <si>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</si>
  <si>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</si>
  <si>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</si>
  <si>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</si>
  <si>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</si>
  <si>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</si>
  <si>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</si>
  <si>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осмотр подвала</t>
  </si>
  <si>
    <t>раз</t>
  </si>
  <si>
    <t>ремонт труб КНС</t>
  </si>
  <si>
    <t>№ раб</t>
  </si>
  <si>
    <t>Исполнение заявок не связаных с ремонтом (проверка эл.счетчиков и т.д.</t>
  </si>
  <si>
    <t>Отпуск цветочной рассады</t>
  </si>
  <si>
    <t>Ремонт дверных полотен</t>
  </si>
  <si>
    <t>Ремонт чердачного люка</t>
  </si>
  <si>
    <t>Смена резьб (для всех диаметров с применением электросварочных работ)</t>
  </si>
  <si>
    <t>Смена стекл</t>
  </si>
  <si>
    <t>Установка пружины</t>
  </si>
  <si>
    <t>косметический ремонт подъездов 1-3</t>
  </si>
  <si>
    <t>подъезд</t>
  </si>
  <si>
    <t xml:space="preserve">По адресу БЕЛОРУССКАЯ ул. д.48                                         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</si>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</sst>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69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4" fontId="12" fillId="0" borderId="2" xfId="3" applyNumberFormat="1" applyFont="1" applyFill="1" applyBorder="1" applyAlignment="1">
      <alignment horizontal="right" vertical="center" wrapText="1"/>
    </xf>
    <xf numFmtId="4" fontId="13" fillId="0" borderId="2" xfId="3" applyNumberFormat="1" applyFont="1" applyFill="1" applyBorder="1" applyAlignment="1">
      <alignment horizontal="right" vertical="center" wrapText="1"/>
    </xf>
    <xf numFmtId="164" fontId="4" fillId="0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left" vertical="center" wrapText="1"/>
    </xf>
    <xf numFmtId="0" fontId="30" fillId="33" borderId="12" xfId="0" applyNumberFormat="1" applyFont="1" applyFill="1" applyBorder="1" applyAlignment="1" applyProtection="1">
      <alignment horizontal="left" vertical="center" wrapText="1"/>
    </xf>
    <xf numFmtId="4" fontId="30" fillId="33" borderId="11" xfId="0" applyNumberFormat="1" applyFont="1" applyFill="1" applyBorder="1" applyAlignment="1" applyProtection="1">
      <alignment horizontal="center" vertical="top" wrapText="1"/>
    </xf>
    <xf numFmtId="2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center" vertical="center" wrapText="1"/>
    </xf>
    <xf numFmtId="4" fontId="30" fillId="33" borderId="11" xfId="0" applyNumberFormat="1" applyFont="1" applyFill="1" applyBorder="1" applyAlignment="1" applyProtection="1">
      <alignment horizontal="center" vertical="center" wrapText="1"/>
    </xf>
    <xf numFmtId="2" fontId="30" fillId="33" borderId="11" xfId="0" applyNumberFormat="1" applyFont="1" applyFill="1" applyBorder="1" applyAlignment="1" applyProtection="1">
      <alignment horizontal="center" vertical="center" wrapText="1"/>
    </xf>
    <xf numFmtId="164" fontId="2" fillId="0" borderId="2" xfId="3" applyFont="1" applyFill="1" applyBorder="1" applyAlignment="1">
      <alignment horizontal="center" vertical="center" wrapText="1"/>
    </xf>
    <xf numFmtId="4" fontId="0" fillId="0" borderId="0" xfId="0" applyNumberFormat="1"/>
    <xf numFmtId="49" fontId="0" fillId="0" borderId="2" xfId="0" applyNumberFormat="1" applyFill="1" applyBorder="1"/>
    <xf numFmtId="4" fontId="0" fillId="0" borderId="2" xfId="0" applyNumberFormat="1" applyFill="1" applyBorder="1"/>
    <xf numFmtId="165" fontId="0" fillId="0" borderId="2" xfId="0" applyNumberFormat="1" applyFill="1" applyBorder="1"/>
    <xf numFmtId="4" fontId="14" fillId="0" borderId="2" xfId="0" applyNumberFormat="1" applyFont="1" applyFill="1" applyBorder="1"/>
    <xf numFmtId="0" fontId="0" fillId="0" borderId="0" xfId="0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14" fillId="34" borderId="2" xfId="0" applyFont="1" applyFill="1" applyBorder="1" applyAlignment="1">
      <alignment horizontal="center" vertical="center" wrapText="1"/>
    </xf>
    <xf numFmtId="4" fontId="14" fillId="34" borderId="2" xfId="0" applyNumberFormat="1" applyFont="1" applyFill="1" applyBorder="1" applyAlignment="1">
      <alignment horizontal="center" vertical="center" wrapText="1"/>
    </xf>
    <xf numFmtId="0" fontId="0" fillId="3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3" borderId="12" xfId="0" applyNumberFormat="1" applyFont="1" applyFill="1" applyBorder="1" applyAlignment="1" applyProtection="1">
      <alignment horizontal="center" vertical="top" wrapText="1"/>
    </xf>
    <xf numFmtId="0" fontId="30" fillId="33" borderId="13" xfId="0" applyNumberFormat="1" applyFont="1" applyFill="1" applyBorder="1" applyAlignment="1" applyProtection="1">
      <alignment horizontal="center" vertical="top" wrapText="1"/>
    </xf>
    <xf numFmtId="0" fontId="30" fillId="33" borderId="12" xfId="0" applyNumberFormat="1" applyFont="1" applyFill="1" applyBorder="1" applyAlignment="1" applyProtection="1">
      <alignment horizontal="center" vertical="center" wrapText="1"/>
    </xf>
    <xf numFmtId="0" fontId="30" fillId="33" borderId="14" xfId="0" applyNumberFormat="1" applyFont="1" applyFill="1" applyBorder="1" applyAlignment="1" applyProtection="1">
      <alignment horizontal="center" vertical="center" wrapText="1"/>
    </xf>
    <xf numFmtId="0" fontId="30" fillId="33" borderId="13" xfId="0" applyNumberFormat="1" applyFont="1" applyFill="1" applyBorder="1" applyAlignment="1" applyProtection="1">
      <alignment horizontal="center" vertical="center" wrapText="1"/>
    </xf>
    <xf numFmtId="0" fontId="29" fillId="33" borderId="0" xfId="0" applyNumberFormat="1" applyFont="1" applyFill="1" applyBorder="1" applyAlignment="1" applyProtection="1">
      <alignment horizontal="center" vertical="top" wrapText="1"/>
    </xf>
    <xf numFmtId="0" fontId="30" fillId="33" borderId="14" xfId="0" applyNumberFormat="1" applyFont="1" applyFill="1" applyBorder="1" applyAlignment="1" applyProtection="1">
      <alignment horizontal="left" vertical="center" wrapText="1"/>
    </xf>
    <xf numFmtId="0" fontId="30" fillId="33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2"/>
  <sheetViews>
    <sheetView tabSelected="1" workbookViewId="0">
      <pane ySplit="3" topLeftCell="A4" activePane="bottomLeft" state="frozen"/>
      <selection pane="bottomLeft" activeCell="G57" sqref="G57"/>
    </sheetView>
  </sheetViews>
  <sheetFormatPr defaultRowHeight="15" x14ac:dyDescent="0.25"/>
  <cols>
    <col min="1" max="1" width="71.5703125" style="5" customWidth="1"/>
    <col min="2" max="2" width="20.42578125" style="7" customWidth="1"/>
    <col min="3" max="3" width="12.140625" style="3" customWidth="1"/>
    <col min="4" max="4" width="14.425781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5" customHeight="1" x14ac:dyDescent="0.25">
      <c r="A1" s="57" t="s">
        <v>5</v>
      </c>
      <c r="B1" s="57"/>
      <c r="C1" s="57"/>
      <c r="D1" s="57"/>
    </row>
    <row r="2" spans="1:4" s="8" customFormat="1" ht="15.75" x14ac:dyDescent="0.25">
      <c r="A2" s="22" t="s">
        <v>25</v>
      </c>
      <c r="B2" s="59" t="s">
        <v>56</v>
      </c>
      <c r="C2" s="59"/>
      <c r="D2" s="59"/>
    </row>
    <row r="3" spans="1:4" ht="57" x14ac:dyDescent="0.25">
      <c r="A3" s="9" t="s">
        <v>2</v>
      </c>
      <c r="B3" s="10" t="s">
        <v>24</v>
      </c>
      <c r="C3" s="11" t="s">
        <v>0</v>
      </c>
      <c r="D3" s="30" t="s">
        <v>1</v>
      </c>
    </row>
    <row r="4" spans="1:4" x14ac:dyDescent="0.25">
      <c r="A4" s="53" t="s">
        <v>57</v>
      </c>
      <c r="B4" s="28">
        <v>146809.85340000002</v>
      </c>
      <c r="C4" s="56" t="s">
        <v>108</v>
      </c>
      <c r="D4" s="12"/>
    </row>
    <row r="5" spans="1:4" x14ac:dyDescent="0.25">
      <c r="A5" s="60" t="s">
        <v>27</v>
      </c>
      <c r="B5" s="60"/>
      <c r="C5" s="60"/>
      <c r="D5" s="60"/>
    </row>
    <row r="6" spans="1:4" x14ac:dyDescent="0.25">
      <c r="A6" s="53" t="s">
        <v>58</v>
      </c>
      <c r="B6" s="28">
        <v>849837.13</v>
      </c>
      <c r="C6" s="56" t="s">
        <v>108</v>
      </c>
      <c r="D6" s="12"/>
    </row>
    <row r="7" spans="1:4" x14ac:dyDescent="0.25">
      <c r="A7" s="53" t="s">
        <v>59</v>
      </c>
      <c r="B7" s="28">
        <v>739826.55</v>
      </c>
      <c r="C7" s="56" t="s">
        <v>108</v>
      </c>
      <c r="D7" s="12"/>
    </row>
    <row r="8" spans="1:4" x14ac:dyDescent="0.25">
      <c r="A8" s="53" t="s">
        <v>60</v>
      </c>
      <c r="B8" s="28">
        <f>B7-B6</f>
        <v>-110010.57999999996</v>
      </c>
      <c r="C8" s="56" t="s">
        <v>108</v>
      </c>
      <c r="D8" s="12"/>
    </row>
    <row r="9" spans="1:4" x14ac:dyDescent="0.25">
      <c r="A9" s="54" t="s">
        <v>6</v>
      </c>
      <c r="B9" s="28">
        <f>B10</f>
        <v>10157.76</v>
      </c>
      <c r="C9" s="56" t="s">
        <v>108</v>
      </c>
      <c r="D9" s="12"/>
    </row>
    <row r="10" spans="1:4" x14ac:dyDescent="0.25">
      <c r="A10" s="54" t="s">
        <v>7</v>
      </c>
      <c r="B10" s="29">
        <f>450*12+396.48*12</f>
        <v>10157.76</v>
      </c>
      <c r="C10" s="14" t="s">
        <v>108</v>
      </c>
      <c r="D10" s="12"/>
    </row>
    <row r="11" spans="1:4" x14ac:dyDescent="0.25">
      <c r="A11" s="13" t="s">
        <v>61</v>
      </c>
      <c r="B11" s="25">
        <f>B6+B9</f>
        <v>859994.89</v>
      </c>
      <c r="C11" s="56" t="s">
        <v>108</v>
      </c>
      <c r="D11" s="15"/>
    </row>
    <row r="12" spans="1:4" x14ac:dyDescent="0.25">
      <c r="A12" s="58" t="s">
        <v>8</v>
      </c>
      <c r="B12" s="58"/>
      <c r="C12" s="58"/>
      <c r="D12" s="58"/>
    </row>
    <row r="13" spans="1:4" x14ac:dyDescent="0.25">
      <c r="A13" s="16" t="s">
        <v>9</v>
      </c>
      <c r="B13" s="25">
        <f>B14+B15</f>
        <v>143679.04999999999</v>
      </c>
      <c r="C13" s="56" t="s">
        <v>108</v>
      </c>
      <c r="D13" s="15"/>
    </row>
    <row r="14" spans="1:4" s="17" customFormat="1" x14ac:dyDescent="0.25">
      <c r="A14" s="23" t="s">
        <v>88</v>
      </c>
      <c r="B14" s="26">
        <v>70066.850000000006</v>
      </c>
      <c r="C14" s="24" t="s">
        <v>75</v>
      </c>
      <c r="D14" s="24">
        <v>18634.8</v>
      </c>
    </row>
    <row r="15" spans="1:4" s="17" customFormat="1" x14ac:dyDescent="0.25">
      <c r="A15" s="23" t="s">
        <v>89</v>
      </c>
      <c r="B15" s="26">
        <v>73612.2</v>
      </c>
      <c r="C15" s="24" t="s">
        <v>75</v>
      </c>
      <c r="D15" s="24">
        <v>18636</v>
      </c>
    </row>
    <row r="16" spans="1:4" ht="28.5" x14ac:dyDescent="0.25">
      <c r="A16" s="16" t="s">
        <v>10</v>
      </c>
      <c r="B16" s="25">
        <f>B18+B17</f>
        <v>52494.33</v>
      </c>
      <c r="C16" s="56" t="s">
        <v>108</v>
      </c>
      <c r="D16" s="15"/>
    </row>
    <row r="17" spans="1:4" s="17" customFormat="1" x14ac:dyDescent="0.25">
      <c r="A17" s="23" t="s">
        <v>84</v>
      </c>
      <c r="B17" s="26">
        <v>21563.57</v>
      </c>
      <c r="C17" s="24" t="s">
        <v>75</v>
      </c>
      <c r="D17" s="24">
        <v>13562</v>
      </c>
    </row>
    <row r="18" spans="1:4" s="17" customFormat="1" x14ac:dyDescent="0.25">
      <c r="A18" s="23" t="s">
        <v>85</v>
      </c>
      <c r="B18" s="26">
        <v>30930.76</v>
      </c>
      <c r="C18" s="24" t="s">
        <v>75</v>
      </c>
      <c r="D18" s="24">
        <v>18633</v>
      </c>
    </row>
    <row r="19" spans="1:4" x14ac:dyDescent="0.25">
      <c r="A19" s="16" t="s">
        <v>11</v>
      </c>
      <c r="B19" s="25">
        <f>B20+B21</f>
        <v>87453.47</v>
      </c>
      <c r="C19" s="56" t="s">
        <v>108</v>
      </c>
      <c r="D19" s="41"/>
    </row>
    <row r="20" spans="1:4" s="17" customFormat="1" x14ac:dyDescent="0.25">
      <c r="A20" s="23" t="s">
        <v>71</v>
      </c>
      <c r="B20" s="26">
        <v>42534.91</v>
      </c>
      <c r="C20" s="24" t="s">
        <v>72</v>
      </c>
      <c r="D20" s="24">
        <v>803</v>
      </c>
    </row>
    <row r="21" spans="1:4" s="17" customFormat="1" x14ac:dyDescent="0.25">
      <c r="A21" s="23" t="s">
        <v>73</v>
      </c>
      <c r="B21" s="26">
        <v>44918.559999999998</v>
      </c>
      <c r="C21" s="24" t="s">
        <v>72</v>
      </c>
      <c r="D21" s="24">
        <v>848</v>
      </c>
    </row>
    <row r="22" spans="1:4" ht="28.5" x14ac:dyDescent="0.25">
      <c r="A22" s="16" t="s">
        <v>12</v>
      </c>
      <c r="B22" s="25">
        <f>SUM(B23:B28)</f>
        <v>20685.29</v>
      </c>
      <c r="C22" s="56" t="s">
        <v>108</v>
      </c>
      <c r="D22" s="15"/>
    </row>
    <row r="23" spans="1:4" s="17" customFormat="1" x14ac:dyDescent="0.25">
      <c r="A23" s="23" t="s">
        <v>74</v>
      </c>
      <c r="B23" s="26">
        <v>1677.13</v>
      </c>
      <c r="C23" s="24" t="s">
        <v>75</v>
      </c>
      <c r="D23" s="24">
        <v>18634.8</v>
      </c>
    </row>
    <row r="24" spans="1:4" s="17" customFormat="1" x14ac:dyDescent="0.25">
      <c r="A24" s="23" t="s">
        <v>76</v>
      </c>
      <c r="B24" s="26">
        <v>1677.24</v>
      </c>
      <c r="C24" s="24" t="s">
        <v>75</v>
      </c>
      <c r="D24" s="24">
        <v>18636</v>
      </c>
    </row>
    <row r="25" spans="1:4" s="17" customFormat="1" x14ac:dyDescent="0.25">
      <c r="A25" s="23" t="s">
        <v>90</v>
      </c>
      <c r="B25" s="26">
        <v>1490.78</v>
      </c>
      <c r="C25" s="24" t="s">
        <v>75</v>
      </c>
      <c r="D25" s="24">
        <v>18634.8</v>
      </c>
    </row>
    <row r="26" spans="1:4" s="17" customFormat="1" x14ac:dyDescent="0.25">
      <c r="A26" s="23" t="s">
        <v>91</v>
      </c>
      <c r="B26" s="26">
        <v>1677.24</v>
      </c>
      <c r="C26" s="24" t="s">
        <v>75</v>
      </c>
      <c r="D26" s="24">
        <v>18636</v>
      </c>
    </row>
    <row r="27" spans="1:4" s="17" customFormat="1" x14ac:dyDescent="0.25">
      <c r="A27" s="23" t="s">
        <v>92</v>
      </c>
      <c r="B27" s="26">
        <v>7081.22</v>
      </c>
      <c r="C27" s="24" t="s">
        <v>75</v>
      </c>
      <c r="D27" s="24">
        <v>18634.8</v>
      </c>
    </row>
    <row r="28" spans="1:4" s="17" customFormat="1" x14ac:dyDescent="0.25">
      <c r="A28" s="23" t="s">
        <v>93</v>
      </c>
      <c r="B28" s="26">
        <v>7081.68</v>
      </c>
      <c r="C28" s="24" t="s">
        <v>75</v>
      </c>
      <c r="D28" s="24">
        <v>18636</v>
      </c>
    </row>
    <row r="29" spans="1:4" ht="42.75" x14ac:dyDescent="0.25">
      <c r="A29" s="16" t="s">
        <v>13</v>
      </c>
      <c r="B29" s="25">
        <f>SUM(B30:B35)</f>
        <v>324235.93</v>
      </c>
      <c r="C29" s="56" t="s">
        <v>108</v>
      </c>
      <c r="D29" s="19"/>
    </row>
    <row r="30" spans="1:4" s="17" customFormat="1" x14ac:dyDescent="0.25">
      <c r="A30" s="23" t="s">
        <v>79</v>
      </c>
      <c r="B30" s="26">
        <v>794</v>
      </c>
      <c r="C30" s="24" t="s">
        <v>80</v>
      </c>
      <c r="D30" s="24">
        <v>10</v>
      </c>
    </row>
    <row r="31" spans="1:4" s="17" customFormat="1" x14ac:dyDescent="0.25">
      <c r="A31" s="23" t="s">
        <v>100</v>
      </c>
      <c r="B31" s="26">
        <v>1034.98</v>
      </c>
      <c r="C31" s="24" t="s">
        <v>80</v>
      </c>
      <c r="D31" s="24">
        <v>1</v>
      </c>
    </row>
    <row r="32" spans="1:4" s="17" customFormat="1" x14ac:dyDescent="0.25">
      <c r="A32" s="23" t="s">
        <v>101</v>
      </c>
      <c r="B32" s="26">
        <v>220.73</v>
      </c>
      <c r="C32" s="24" t="s">
        <v>80</v>
      </c>
      <c r="D32" s="24">
        <v>1</v>
      </c>
    </row>
    <row r="33" spans="1:5" s="17" customFormat="1" x14ac:dyDescent="0.25">
      <c r="A33" s="23" t="s">
        <v>103</v>
      </c>
      <c r="B33" s="26">
        <v>558.32000000000005</v>
      </c>
      <c r="C33" s="24" t="s">
        <v>75</v>
      </c>
      <c r="D33" s="24">
        <v>0.75</v>
      </c>
    </row>
    <row r="34" spans="1:5" s="17" customFormat="1" x14ac:dyDescent="0.25">
      <c r="A34" s="23" t="s">
        <v>104</v>
      </c>
      <c r="B34" s="26">
        <v>240.9</v>
      </c>
      <c r="C34" s="24" t="s">
        <v>80</v>
      </c>
      <c r="D34" s="24">
        <v>1</v>
      </c>
    </row>
    <row r="35" spans="1:5" s="17" customFormat="1" x14ac:dyDescent="0.25">
      <c r="A35" s="23" t="s">
        <v>105</v>
      </c>
      <c r="B35" s="26">
        <v>321387</v>
      </c>
      <c r="C35" s="24" t="s">
        <v>106</v>
      </c>
      <c r="D35" s="24">
        <v>1</v>
      </c>
    </row>
    <row r="36" spans="1:5" ht="42.75" x14ac:dyDescent="0.25">
      <c r="A36" s="16" t="s">
        <v>14</v>
      </c>
      <c r="B36" s="25">
        <f>SUM(B37:B41)</f>
        <v>7820.9600000000009</v>
      </c>
      <c r="C36" s="56" t="s">
        <v>108</v>
      </c>
      <c r="D36" s="15"/>
      <c r="E36" s="4" t="s">
        <v>3</v>
      </c>
    </row>
    <row r="37" spans="1:5" s="17" customFormat="1" x14ac:dyDescent="0.25">
      <c r="A37" s="23" t="s">
        <v>77</v>
      </c>
      <c r="B37" s="26">
        <v>3237.44</v>
      </c>
      <c r="C37" s="24" t="s">
        <v>78</v>
      </c>
      <c r="D37" s="24">
        <v>4</v>
      </c>
    </row>
    <row r="38" spans="1:5" s="17" customFormat="1" x14ac:dyDescent="0.25">
      <c r="A38" s="23" t="s">
        <v>98</v>
      </c>
      <c r="B38" s="26">
        <v>232.36</v>
      </c>
      <c r="C38" s="24" t="s">
        <v>80</v>
      </c>
      <c r="D38" s="24">
        <v>1</v>
      </c>
    </row>
    <row r="39" spans="1:5" s="17" customFormat="1" x14ac:dyDescent="0.25">
      <c r="A39" s="23" t="s">
        <v>102</v>
      </c>
      <c r="B39" s="26">
        <v>2818.92</v>
      </c>
      <c r="C39" s="24" t="s">
        <v>80</v>
      </c>
      <c r="D39" s="24">
        <v>2</v>
      </c>
    </row>
    <row r="40" spans="1:5" s="17" customFormat="1" x14ac:dyDescent="0.25">
      <c r="A40" s="23" t="s">
        <v>94</v>
      </c>
      <c r="B40" s="26">
        <v>1080.56</v>
      </c>
      <c r="C40" s="24" t="s">
        <v>95</v>
      </c>
      <c r="D40" s="24">
        <v>4</v>
      </c>
    </row>
    <row r="41" spans="1:5" s="17" customFormat="1" x14ac:dyDescent="0.25">
      <c r="A41" s="23" t="s">
        <v>96</v>
      </c>
      <c r="B41" s="26">
        <v>451.68</v>
      </c>
      <c r="C41" s="24" t="s">
        <v>80</v>
      </c>
      <c r="D41" s="24">
        <v>4</v>
      </c>
    </row>
    <row r="42" spans="1:5" ht="28.5" x14ac:dyDescent="0.25">
      <c r="A42" s="16" t="s">
        <v>15</v>
      </c>
      <c r="B42" s="25">
        <v>0</v>
      </c>
      <c r="C42" s="56" t="s">
        <v>108</v>
      </c>
      <c r="D42" s="15"/>
    </row>
    <row r="43" spans="1:5" ht="28.5" x14ac:dyDescent="0.25">
      <c r="A43" s="16" t="s">
        <v>16</v>
      </c>
      <c r="B43" s="25">
        <v>0</v>
      </c>
      <c r="C43" s="56" t="s">
        <v>108</v>
      </c>
      <c r="D43" s="15"/>
    </row>
    <row r="44" spans="1:5" x14ac:dyDescent="0.25">
      <c r="A44" s="16" t="s">
        <v>17</v>
      </c>
      <c r="B44" s="25">
        <v>0</v>
      </c>
      <c r="C44" s="56" t="s">
        <v>108</v>
      </c>
      <c r="D44" s="15"/>
    </row>
    <row r="45" spans="1:5" ht="28.5" x14ac:dyDescent="0.25">
      <c r="A45" s="16" t="s">
        <v>18</v>
      </c>
      <c r="B45" s="25">
        <v>0</v>
      </c>
      <c r="C45" s="56" t="s">
        <v>108</v>
      </c>
      <c r="D45" s="15"/>
    </row>
    <row r="46" spans="1:5" ht="28.5" x14ac:dyDescent="0.25">
      <c r="A46" s="16" t="s">
        <v>19</v>
      </c>
      <c r="B46" s="25">
        <v>0</v>
      </c>
      <c r="C46" s="56" t="s">
        <v>108</v>
      </c>
      <c r="D46" s="15"/>
    </row>
    <row r="47" spans="1:5" ht="28.5" x14ac:dyDescent="0.25">
      <c r="A47" s="16" t="s">
        <v>20</v>
      </c>
      <c r="B47" s="25">
        <f>SUM(B48:B49)</f>
        <v>31680.240000000002</v>
      </c>
      <c r="C47" s="56" t="s">
        <v>108</v>
      </c>
      <c r="D47" s="15"/>
    </row>
    <row r="48" spans="1:5" s="17" customFormat="1" x14ac:dyDescent="0.25">
      <c r="A48" s="23" t="s">
        <v>82</v>
      </c>
      <c r="B48" s="26">
        <v>14907.84</v>
      </c>
      <c r="C48" s="24" t="s">
        <v>75</v>
      </c>
      <c r="D48" s="24">
        <v>18634.8</v>
      </c>
    </row>
    <row r="49" spans="1:8" s="17" customFormat="1" ht="15" customHeight="1" x14ac:dyDescent="0.25">
      <c r="A49" s="23" t="s">
        <v>83</v>
      </c>
      <c r="B49" s="26">
        <v>16772.400000000001</v>
      </c>
      <c r="C49" s="24" t="s">
        <v>75</v>
      </c>
      <c r="D49" s="24">
        <v>18636</v>
      </c>
    </row>
    <row r="50" spans="1:8" ht="28.5" x14ac:dyDescent="0.25">
      <c r="A50" s="16" t="s">
        <v>21</v>
      </c>
      <c r="B50" s="25">
        <v>0</v>
      </c>
      <c r="C50" s="56" t="s">
        <v>108</v>
      </c>
      <c r="D50" s="15"/>
    </row>
    <row r="51" spans="1:8" ht="57" x14ac:dyDescent="0.25">
      <c r="A51" s="16" t="s">
        <v>22</v>
      </c>
      <c r="B51" s="25">
        <f>SUM(B52:B55)</f>
        <v>90248.35</v>
      </c>
      <c r="C51" s="56" t="s">
        <v>108</v>
      </c>
      <c r="D51" s="15"/>
    </row>
    <row r="52" spans="1:8" s="17" customFormat="1" x14ac:dyDescent="0.25">
      <c r="A52" s="23" t="s">
        <v>81</v>
      </c>
      <c r="B52" s="26">
        <v>146.34</v>
      </c>
      <c r="C52" s="24" t="s">
        <v>75</v>
      </c>
      <c r="D52" s="24">
        <v>8608.4699999999993</v>
      </c>
    </row>
    <row r="53" spans="1:8" s="17" customFormat="1" x14ac:dyDescent="0.25">
      <c r="A53" s="23" t="s">
        <v>99</v>
      </c>
      <c r="B53" s="26">
        <v>2501.5</v>
      </c>
      <c r="C53" s="24" t="s">
        <v>80</v>
      </c>
      <c r="D53" s="24">
        <v>50</v>
      </c>
    </row>
    <row r="54" spans="1:8" s="17" customFormat="1" x14ac:dyDescent="0.25">
      <c r="A54" s="23" t="s">
        <v>86</v>
      </c>
      <c r="B54" s="26">
        <v>44894.78</v>
      </c>
      <c r="C54" s="24" t="s">
        <v>75</v>
      </c>
      <c r="D54" s="24">
        <v>18324.400000000001</v>
      </c>
    </row>
    <row r="55" spans="1:8" s="17" customFormat="1" x14ac:dyDescent="0.25">
      <c r="A55" s="23" t="s">
        <v>87</v>
      </c>
      <c r="B55" s="26">
        <v>42705.73</v>
      </c>
      <c r="C55" s="24" t="s">
        <v>75</v>
      </c>
      <c r="D55" s="24">
        <v>17430.91</v>
      </c>
    </row>
    <row r="56" spans="1:8" x14ac:dyDescent="0.25">
      <c r="A56" s="16" t="s">
        <v>23</v>
      </c>
      <c r="B56" s="25">
        <f>SUM(B57:B58)</f>
        <v>36695.879999999997</v>
      </c>
      <c r="C56" s="56" t="s">
        <v>108</v>
      </c>
      <c r="D56" s="15"/>
    </row>
    <row r="57" spans="1:8" ht="30" x14ac:dyDescent="0.25">
      <c r="A57" s="20" t="s">
        <v>28</v>
      </c>
      <c r="B57" s="27">
        <f>D57*5*12</f>
        <v>3600</v>
      </c>
      <c r="C57" s="21" t="s">
        <v>4</v>
      </c>
      <c r="D57" s="18">
        <v>60</v>
      </c>
    </row>
    <row r="58" spans="1:8" x14ac:dyDescent="0.25">
      <c r="A58" s="20" t="s">
        <v>26</v>
      </c>
      <c r="B58" s="27">
        <v>33095.879999999997</v>
      </c>
      <c r="C58" s="14" t="s">
        <v>108</v>
      </c>
      <c r="D58" s="18"/>
    </row>
    <row r="59" spans="1:8" x14ac:dyDescent="0.25">
      <c r="A59" s="13" t="s">
        <v>62</v>
      </c>
      <c r="B59" s="25">
        <f>B13+B16+B19+B22+B29+B36+B42+B43+B44+B45+B46+B47+B50+B51</f>
        <v>758297.61999999988</v>
      </c>
      <c r="C59" s="56" t="s">
        <v>108</v>
      </c>
      <c r="D59" s="15"/>
      <c r="H59" s="1" t="b">
        <f>B59='Работы 2019'!C33</f>
        <v>1</v>
      </c>
    </row>
    <row r="60" spans="1:8" x14ac:dyDescent="0.25">
      <c r="A60" s="13" t="s">
        <v>63</v>
      </c>
      <c r="B60" s="25">
        <f>B59*1.2+B56</f>
        <v>946653.02399999986</v>
      </c>
      <c r="C60" s="56" t="s">
        <v>108</v>
      </c>
      <c r="D60" s="15"/>
    </row>
    <row r="61" spans="1:8" x14ac:dyDescent="0.25">
      <c r="A61" s="13" t="s">
        <v>64</v>
      </c>
      <c r="B61" s="25">
        <f>B4+B6+B9-B60</f>
        <v>60151.719400000176</v>
      </c>
      <c r="C61" s="56" t="s">
        <v>108</v>
      </c>
      <c r="D61" s="15"/>
    </row>
    <row r="62" spans="1:8" ht="28.5" x14ac:dyDescent="0.25">
      <c r="A62" s="16" t="s">
        <v>65</v>
      </c>
      <c r="B62" s="25">
        <f>B61+B8</f>
        <v>-49858.860599999782</v>
      </c>
      <c r="C62" s="56" t="s">
        <v>108</v>
      </c>
      <c r="D62" s="15"/>
    </row>
  </sheetData>
  <sheetProtection sheet="1" objects="1" scenarios="1"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3"/>
  <sheetViews>
    <sheetView workbookViewId="0">
      <pane ySplit="3" topLeftCell="A4" activePane="bottomLeft" state="frozen"/>
      <selection pane="bottomLeft" activeCell="I29" sqref="I29"/>
    </sheetView>
  </sheetViews>
  <sheetFormatPr defaultRowHeight="15" x14ac:dyDescent="0.25"/>
  <cols>
    <col min="1" max="1" width="9.140625" style="47"/>
    <col min="2" max="2" width="72.5703125" customWidth="1"/>
    <col min="3" max="3" width="14.28515625" style="42" customWidth="1"/>
    <col min="4" max="4" width="12.85546875" style="47" customWidth="1"/>
    <col min="5" max="5" width="12.85546875" customWidth="1"/>
  </cols>
  <sheetData>
    <row r="1" spans="1:5" x14ac:dyDescent="0.25">
      <c r="B1" s="55" t="s">
        <v>66</v>
      </c>
      <c r="E1" s="55"/>
    </row>
    <row r="2" spans="1:5" x14ac:dyDescent="0.25">
      <c r="B2" s="55" t="s">
        <v>107</v>
      </c>
      <c r="E2" s="55"/>
    </row>
    <row r="3" spans="1:5" x14ac:dyDescent="0.25">
      <c r="A3" s="51" t="s">
        <v>97</v>
      </c>
      <c r="B3" s="49" t="s">
        <v>67</v>
      </c>
      <c r="C3" s="50" t="s">
        <v>68</v>
      </c>
      <c r="D3" s="49" t="s">
        <v>69</v>
      </c>
      <c r="E3" s="49" t="s">
        <v>70</v>
      </c>
    </row>
    <row r="4" spans="1:5" x14ac:dyDescent="0.25">
      <c r="A4" s="52">
        <v>3</v>
      </c>
      <c r="B4" s="43" t="s">
        <v>71</v>
      </c>
      <c r="C4" s="44">
        <v>42534.91</v>
      </c>
      <c r="D4" s="48" t="s">
        <v>72</v>
      </c>
      <c r="E4" s="45">
        <v>803</v>
      </c>
    </row>
    <row r="5" spans="1:5" x14ac:dyDescent="0.25">
      <c r="A5" s="52">
        <v>3</v>
      </c>
      <c r="B5" s="43" t="s">
        <v>73</v>
      </c>
      <c r="C5" s="44">
        <v>44918.559999999998</v>
      </c>
      <c r="D5" s="48" t="s">
        <v>72</v>
      </c>
      <c r="E5" s="45">
        <v>848</v>
      </c>
    </row>
    <row r="6" spans="1:5" x14ac:dyDescent="0.25">
      <c r="A6" s="52">
        <v>4</v>
      </c>
      <c r="B6" s="43" t="s">
        <v>74</v>
      </c>
      <c r="C6" s="44">
        <v>1677.13</v>
      </c>
      <c r="D6" s="48" t="s">
        <v>75</v>
      </c>
      <c r="E6" s="45">
        <v>18634.8</v>
      </c>
    </row>
    <row r="7" spans="1:5" x14ac:dyDescent="0.25">
      <c r="A7" s="52">
        <v>4</v>
      </c>
      <c r="B7" s="43" t="s">
        <v>76</v>
      </c>
      <c r="C7" s="44">
        <v>1677.24</v>
      </c>
      <c r="D7" s="48" t="s">
        <v>75</v>
      </c>
      <c r="E7" s="45">
        <v>18636</v>
      </c>
    </row>
    <row r="8" spans="1:5" x14ac:dyDescent="0.25">
      <c r="A8" s="52">
        <v>6</v>
      </c>
      <c r="B8" s="43" t="s">
        <v>77</v>
      </c>
      <c r="C8" s="44">
        <v>3237.44</v>
      </c>
      <c r="D8" s="48" t="s">
        <v>78</v>
      </c>
      <c r="E8" s="45">
        <v>4</v>
      </c>
    </row>
    <row r="9" spans="1:5" x14ac:dyDescent="0.25">
      <c r="A9" s="52">
        <v>5</v>
      </c>
      <c r="B9" s="43" t="s">
        <v>79</v>
      </c>
      <c r="C9" s="44">
        <v>794</v>
      </c>
      <c r="D9" s="48" t="s">
        <v>80</v>
      </c>
      <c r="E9" s="45">
        <v>10</v>
      </c>
    </row>
    <row r="10" spans="1:5" x14ac:dyDescent="0.25">
      <c r="A10" s="52">
        <v>6</v>
      </c>
      <c r="B10" s="43" t="s">
        <v>98</v>
      </c>
      <c r="C10" s="44">
        <v>232.36</v>
      </c>
      <c r="D10" s="48" t="s">
        <v>80</v>
      </c>
      <c r="E10" s="45">
        <v>1</v>
      </c>
    </row>
    <row r="11" spans="1:5" x14ac:dyDescent="0.25">
      <c r="A11" s="52">
        <v>14</v>
      </c>
      <c r="B11" s="43" t="s">
        <v>81</v>
      </c>
      <c r="C11" s="44">
        <v>146.34</v>
      </c>
      <c r="D11" s="48" t="s">
        <v>75</v>
      </c>
      <c r="E11" s="45">
        <v>8608.4699999999993</v>
      </c>
    </row>
    <row r="12" spans="1:5" x14ac:dyDescent="0.25">
      <c r="A12" s="52">
        <v>14</v>
      </c>
      <c r="B12" s="43" t="s">
        <v>99</v>
      </c>
      <c r="C12" s="44">
        <v>2501.5</v>
      </c>
      <c r="D12" s="48" t="s">
        <v>80</v>
      </c>
      <c r="E12" s="45">
        <v>50</v>
      </c>
    </row>
    <row r="13" spans="1:5" x14ac:dyDescent="0.25">
      <c r="A13" s="52">
        <v>5</v>
      </c>
      <c r="B13" s="43" t="s">
        <v>100</v>
      </c>
      <c r="C13" s="44">
        <v>1034.98</v>
      </c>
      <c r="D13" s="48" t="s">
        <v>80</v>
      </c>
      <c r="E13" s="45">
        <v>1</v>
      </c>
    </row>
    <row r="14" spans="1:5" x14ac:dyDescent="0.25">
      <c r="A14" s="52">
        <v>5</v>
      </c>
      <c r="B14" s="43" t="s">
        <v>101</v>
      </c>
      <c r="C14" s="44">
        <v>220.73</v>
      </c>
      <c r="D14" s="48" t="s">
        <v>80</v>
      </c>
      <c r="E14" s="45">
        <v>1</v>
      </c>
    </row>
    <row r="15" spans="1:5" x14ac:dyDescent="0.25">
      <c r="A15" s="52">
        <v>6</v>
      </c>
      <c r="B15" s="43" t="s">
        <v>102</v>
      </c>
      <c r="C15" s="44">
        <v>2818.92</v>
      </c>
      <c r="D15" s="48" t="s">
        <v>80</v>
      </c>
      <c r="E15" s="45">
        <v>2</v>
      </c>
    </row>
    <row r="16" spans="1:5" x14ac:dyDescent="0.25">
      <c r="A16" s="52">
        <v>5</v>
      </c>
      <c r="B16" s="43" t="s">
        <v>103</v>
      </c>
      <c r="C16" s="44">
        <v>558.32000000000005</v>
      </c>
      <c r="D16" s="48" t="s">
        <v>75</v>
      </c>
      <c r="E16" s="45">
        <v>0.75</v>
      </c>
    </row>
    <row r="17" spans="1:5" x14ac:dyDescent="0.25">
      <c r="A17" s="52">
        <v>12</v>
      </c>
      <c r="B17" s="43" t="s">
        <v>82</v>
      </c>
      <c r="C17" s="44">
        <v>14907.84</v>
      </c>
      <c r="D17" s="48" t="s">
        <v>75</v>
      </c>
      <c r="E17" s="45">
        <v>18634.8</v>
      </c>
    </row>
    <row r="18" spans="1:5" x14ac:dyDescent="0.25">
      <c r="A18" s="52">
        <v>12</v>
      </c>
      <c r="B18" s="43" t="s">
        <v>83</v>
      </c>
      <c r="C18" s="44">
        <v>16772.400000000001</v>
      </c>
      <c r="D18" s="48" t="s">
        <v>75</v>
      </c>
      <c r="E18" s="45">
        <v>18636</v>
      </c>
    </row>
    <row r="19" spans="1:5" x14ac:dyDescent="0.25">
      <c r="A19" s="52">
        <v>2</v>
      </c>
      <c r="B19" s="43" t="s">
        <v>84</v>
      </c>
      <c r="C19" s="44">
        <v>21563.57</v>
      </c>
      <c r="D19" s="48" t="s">
        <v>75</v>
      </c>
      <c r="E19" s="45">
        <v>13562</v>
      </c>
    </row>
    <row r="20" spans="1:5" x14ac:dyDescent="0.25">
      <c r="A20" s="52">
        <v>2</v>
      </c>
      <c r="B20" s="43" t="s">
        <v>85</v>
      </c>
      <c r="C20" s="44">
        <v>30930.76</v>
      </c>
      <c r="D20" s="48" t="s">
        <v>75</v>
      </c>
      <c r="E20" s="45">
        <v>18633</v>
      </c>
    </row>
    <row r="21" spans="1:5" x14ac:dyDescent="0.25">
      <c r="A21" s="52">
        <v>14</v>
      </c>
      <c r="B21" s="43" t="s">
        <v>86</v>
      </c>
      <c r="C21" s="44">
        <v>44894.78</v>
      </c>
      <c r="D21" s="48" t="s">
        <v>75</v>
      </c>
      <c r="E21" s="45">
        <v>18324.400000000001</v>
      </c>
    </row>
    <row r="22" spans="1:5" x14ac:dyDescent="0.25">
      <c r="A22" s="52">
        <v>14</v>
      </c>
      <c r="B22" s="43" t="s">
        <v>87</v>
      </c>
      <c r="C22" s="44">
        <v>42705.73</v>
      </c>
      <c r="D22" s="48" t="s">
        <v>75</v>
      </c>
      <c r="E22" s="45">
        <v>17430.91</v>
      </c>
    </row>
    <row r="23" spans="1:5" x14ac:dyDescent="0.25">
      <c r="A23" s="52">
        <v>1</v>
      </c>
      <c r="B23" s="43" t="s">
        <v>88</v>
      </c>
      <c r="C23" s="44">
        <v>70066.850000000006</v>
      </c>
      <c r="D23" s="48" t="s">
        <v>75</v>
      </c>
      <c r="E23" s="45">
        <v>18634.8</v>
      </c>
    </row>
    <row r="24" spans="1:5" x14ac:dyDescent="0.25">
      <c r="A24" s="52">
        <v>1</v>
      </c>
      <c r="B24" s="43" t="s">
        <v>89</v>
      </c>
      <c r="C24" s="44">
        <v>73612.2</v>
      </c>
      <c r="D24" s="48" t="s">
        <v>75</v>
      </c>
      <c r="E24" s="45">
        <v>18636</v>
      </c>
    </row>
    <row r="25" spans="1:5" x14ac:dyDescent="0.25">
      <c r="A25" s="52">
        <v>5</v>
      </c>
      <c r="B25" s="43" t="s">
        <v>104</v>
      </c>
      <c r="C25" s="44">
        <v>240.9</v>
      </c>
      <c r="D25" s="48" t="s">
        <v>80</v>
      </c>
      <c r="E25" s="45">
        <v>1</v>
      </c>
    </row>
    <row r="26" spans="1:5" x14ac:dyDescent="0.25">
      <c r="A26" s="52">
        <v>4</v>
      </c>
      <c r="B26" s="43" t="s">
        <v>90</v>
      </c>
      <c r="C26" s="44">
        <v>1490.78</v>
      </c>
      <c r="D26" s="48" t="s">
        <v>75</v>
      </c>
      <c r="E26" s="45">
        <v>18634.8</v>
      </c>
    </row>
    <row r="27" spans="1:5" x14ac:dyDescent="0.25">
      <c r="A27" s="52">
        <v>4</v>
      </c>
      <c r="B27" s="43" t="s">
        <v>91</v>
      </c>
      <c r="C27" s="44">
        <v>1677.24</v>
      </c>
      <c r="D27" s="48" t="s">
        <v>75</v>
      </c>
      <c r="E27" s="45">
        <v>18636</v>
      </c>
    </row>
    <row r="28" spans="1:5" x14ac:dyDescent="0.25">
      <c r="A28" s="52">
        <v>4</v>
      </c>
      <c r="B28" s="43" t="s">
        <v>92</v>
      </c>
      <c r="C28" s="44">
        <v>7081.22</v>
      </c>
      <c r="D28" s="48" t="s">
        <v>75</v>
      </c>
      <c r="E28" s="45">
        <v>18634.8</v>
      </c>
    </row>
    <row r="29" spans="1:5" x14ac:dyDescent="0.25">
      <c r="A29" s="52">
        <v>4</v>
      </c>
      <c r="B29" s="43" t="s">
        <v>93</v>
      </c>
      <c r="C29" s="44">
        <v>7081.68</v>
      </c>
      <c r="D29" s="48" t="s">
        <v>75</v>
      </c>
      <c r="E29" s="45">
        <v>18636</v>
      </c>
    </row>
    <row r="30" spans="1:5" x14ac:dyDescent="0.25">
      <c r="A30" s="52">
        <v>5</v>
      </c>
      <c r="B30" s="43" t="s">
        <v>105</v>
      </c>
      <c r="C30" s="44">
        <v>321387</v>
      </c>
      <c r="D30" s="48" t="s">
        <v>106</v>
      </c>
      <c r="E30" s="45">
        <v>1</v>
      </c>
    </row>
    <row r="31" spans="1:5" x14ac:dyDescent="0.25">
      <c r="A31" s="52">
        <v>6</v>
      </c>
      <c r="B31" s="43" t="s">
        <v>94</v>
      </c>
      <c r="C31" s="44">
        <v>1080.56</v>
      </c>
      <c r="D31" s="48" t="s">
        <v>95</v>
      </c>
      <c r="E31" s="45">
        <v>4</v>
      </c>
    </row>
    <row r="32" spans="1:5" x14ac:dyDescent="0.25">
      <c r="A32" s="52">
        <v>6</v>
      </c>
      <c r="B32" s="43" t="s">
        <v>96</v>
      </c>
      <c r="C32" s="44">
        <v>451.68</v>
      </c>
      <c r="D32" s="48" t="s">
        <v>80</v>
      </c>
      <c r="E32" s="45">
        <v>4</v>
      </c>
    </row>
    <row r="33" spans="1:5" x14ac:dyDescent="0.25">
      <c r="A33" s="52"/>
      <c r="B33" s="43"/>
      <c r="C33" s="46">
        <v>758297.62000000011</v>
      </c>
      <c r="D33" s="48"/>
      <c r="E33" s="45"/>
    </row>
  </sheetData>
  <autoFilter ref="A3:E3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17" sqref="E17"/>
    </sheetView>
  </sheetViews>
  <sheetFormatPr defaultRowHeight="15" x14ac:dyDescent="0.25"/>
  <cols>
    <col min="2" max="8" width="15" customWidth="1"/>
  </cols>
  <sheetData>
    <row r="1" spans="1:8" ht="16.5" x14ac:dyDescent="0.25">
      <c r="A1" s="66" t="s">
        <v>29</v>
      </c>
      <c r="B1" s="66"/>
      <c r="C1" s="66"/>
      <c r="D1" s="66"/>
      <c r="E1" s="66"/>
      <c r="F1" s="66"/>
      <c r="G1" s="66"/>
      <c r="H1" s="66"/>
    </row>
    <row r="2" spans="1:8" x14ac:dyDescent="0.25">
      <c r="A2" s="32"/>
      <c r="B2" s="32"/>
      <c r="C2" s="32"/>
      <c r="D2" s="32"/>
      <c r="E2" s="32"/>
      <c r="F2" s="32"/>
      <c r="G2" s="32"/>
      <c r="H2" s="32"/>
    </row>
    <row r="3" spans="1:8" s="31" customFormat="1" x14ac:dyDescent="0.25">
      <c r="A3" s="38" t="s">
        <v>30</v>
      </c>
      <c r="B3" s="63" t="s">
        <v>31</v>
      </c>
      <c r="C3" s="65"/>
      <c r="D3" s="38" t="s">
        <v>32</v>
      </c>
      <c r="E3" s="38" t="s">
        <v>33</v>
      </c>
      <c r="F3" s="38" t="s">
        <v>34</v>
      </c>
      <c r="G3" s="38" t="s">
        <v>35</v>
      </c>
      <c r="H3" s="38" t="s">
        <v>36</v>
      </c>
    </row>
    <row r="4" spans="1:8" x14ac:dyDescent="0.25">
      <c r="A4" s="34" t="s">
        <v>37</v>
      </c>
      <c r="B4" s="35" t="s">
        <v>38</v>
      </c>
      <c r="C4" s="67" t="s">
        <v>39</v>
      </c>
      <c r="D4" s="67"/>
      <c r="E4" s="67"/>
      <c r="F4" s="67"/>
      <c r="G4" s="67"/>
      <c r="H4" s="68"/>
    </row>
    <row r="5" spans="1:8" x14ac:dyDescent="0.25">
      <c r="A5" s="33" t="s">
        <v>40</v>
      </c>
      <c r="B5" s="61" t="s">
        <v>41</v>
      </c>
      <c r="C5" s="62"/>
      <c r="D5" s="36">
        <v>72510.789999999994</v>
      </c>
      <c r="E5" s="36">
        <v>55224.62</v>
      </c>
      <c r="F5" s="37">
        <v>76.16</v>
      </c>
      <c r="G5" s="38" t="s">
        <v>42</v>
      </c>
      <c r="H5" s="38" t="s">
        <v>43</v>
      </c>
    </row>
    <row r="6" spans="1:8" x14ac:dyDescent="0.25">
      <c r="A6" s="33" t="s">
        <v>40</v>
      </c>
      <c r="B6" s="61" t="s">
        <v>41</v>
      </c>
      <c r="C6" s="62"/>
      <c r="D6" s="36">
        <v>72583.399999999994</v>
      </c>
      <c r="E6" s="36">
        <v>52607.23</v>
      </c>
      <c r="F6" s="37">
        <v>72.48</v>
      </c>
      <c r="G6" s="38" t="s">
        <v>44</v>
      </c>
      <c r="H6" s="38" t="s">
        <v>43</v>
      </c>
    </row>
    <row r="7" spans="1:8" x14ac:dyDescent="0.25">
      <c r="A7" s="33" t="s">
        <v>40</v>
      </c>
      <c r="B7" s="61" t="s">
        <v>41</v>
      </c>
      <c r="C7" s="62"/>
      <c r="D7" s="36">
        <v>72506.559999999998</v>
      </c>
      <c r="E7" s="36">
        <v>55846.16</v>
      </c>
      <c r="F7" s="37">
        <v>77.02</v>
      </c>
      <c r="G7" s="38" t="s">
        <v>45</v>
      </c>
      <c r="H7" s="38" t="s">
        <v>43</v>
      </c>
    </row>
    <row r="8" spans="1:8" x14ac:dyDescent="0.25">
      <c r="A8" s="33" t="s">
        <v>40</v>
      </c>
      <c r="B8" s="61" t="s">
        <v>41</v>
      </c>
      <c r="C8" s="62"/>
      <c r="D8" s="36">
        <v>72633.7</v>
      </c>
      <c r="E8" s="36">
        <v>52404.61</v>
      </c>
      <c r="F8" s="37">
        <v>72.150000000000006</v>
      </c>
      <c r="G8" s="38" t="s">
        <v>46</v>
      </c>
      <c r="H8" s="38" t="s">
        <v>43</v>
      </c>
    </row>
    <row r="9" spans="1:8" x14ac:dyDescent="0.25">
      <c r="A9" s="33" t="s">
        <v>40</v>
      </c>
      <c r="B9" s="61" t="s">
        <v>41</v>
      </c>
      <c r="C9" s="62"/>
      <c r="D9" s="36">
        <v>30477.85</v>
      </c>
      <c r="E9" s="36">
        <v>55710.97</v>
      </c>
      <c r="F9" s="37">
        <v>182.79</v>
      </c>
      <c r="G9" s="38" t="s">
        <v>47</v>
      </c>
      <c r="H9" s="38" t="s">
        <v>43</v>
      </c>
    </row>
    <row r="10" spans="1:8" x14ac:dyDescent="0.25">
      <c r="A10" s="33" t="s">
        <v>40</v>
      </c>
      <c r="B10" s="61" t="s">
        <v>41</v>
      </c>
      <c r="C10" s="62"/>
      <c r="D10" s="36">
        <v>72648.960000000006</v>
      </c>
      <c r="E10" s="36">
        <v>51750.080000000002</v>
      </c>
      <c r="F10" s="37">
        <v>71.23</v>
      </c>
      <c r="G10" s="38" t="s">
        <v>48</v>
      </c>
      <c r="H10" s="38" t="s">
        <v>43</v>
      </c>
    </row>
    <row r="11" spans="1:8" x14ac:dyDescent="0.25">
      <c r="A11" s="33" t="s">
        <v>40</v>
      </c>
      <c r="B11" s="61" t="s">
        <v>41</v>
      </c>
      <c r="C11" s="62"/>
      <c r="D11" s="36">
        <v>75862.559999999998</v>
      </c>
      <c r="E11" s="36">
        <v>64619.28</v>
      </c>
      <c r="F11" s="37">
        <v>85.18</v>
      </c>
      <c r="G11" s="38" t="s">
        <v>49</v>
      </c>
      <c r="H11" s="38" t="s">
        <v>43</v>
      </c>
    </row>
    <row r="12" spans="1:8" x14ac:dyDescent="0.25">
      <c r="A12" s="33" t="s">
        <v>40</v>
      </c>
      <c r="B12" s="61" t="s">
        <v>41</v>
      </c>
      <c r="C12" s="62"/>
      <c r="D12" s="36">
        <v>75937.62</v>
      </c>
      <c r="E12" s="36">
        <v>54480.160000000003</v>
      </c>
      <c r="F12" s="37">
        <v>71.739999999999995</v>
      </c>
      <c r="G12" s="38" t="s">
        <v>50</v>
      </c>
      <c r="H12" s="38" t="s">
        <v>43</v>
      </c>
    </row>
    <row r="13" spans="1:8" x14ac:dyDescent="0.25">
      <c r="A13" s="33" t="s">
        <v>40</v>
      </c>
      <c r="B13" s="61" t="s">
        <v>41</v>
      </c>
      <c r="C13" s="62"/>
      <c r="D13" s="36">
        <v>76200.399999999994</v>
      </c>
      <c r="E13" s="36">
        <v>62251.09</v>
      </c>
      <c r="F13" s="37">
        <v>81.69</v>
      </c>
      <c r="G13" s="38" t="s">
        <v>51</v>
      </c>
      <c r="H13" s="38" t="s">
        <v>43</v>
      </c>
    </row>
    <row r="14" spans="1:8" x14ac:dyDescent="0.25">
      <c r="A14" s="33" t="s">
        <v>40</v>
      </c>
      <c r="B14" s="61" t="s">
        <v>41</v>
      </c>
      <c r="C14" s="62"/>
      <c r="D14" s="36">
        <v>76136.83</v>
      </c>
      <c r="E14" s="36">
        <v>54285.05</v>
      </c>
      <c r="F14" s="37">
        <v>71.3</v>
      </c>
      <c r="G14" s="38" t="s">
        <v>52</v>
      </c>
      <c r="H14" s="38" t="s">
        <v>43</v>
      </c>
    </row>
    <row r="15" spans="1:8" x14ac:dyDescent="0.25">
      <c r="A15" s="33" t="s">
        <v>40</v>
      </c>
      <c r="B15" s="61" t="s">
        <v>41</v>
      </c>
      <c r="C15" s="62"/>
      <c r="D15" s="36">
        <v>76200.399999999994</v>
      </c>
      <c r="E15" s="36">
        <v>54472.39</v>
      </c>
      <c r="F15" s="37">
        <v>71.489999999999995</v>
      </c>
      <c r="G15" s="38" t="s">
        <v>53</v>
      </c>
      <c r="H15" s="38" t="s">
        <v>43</v>
      </c>
    </row>
    <row r="16" spans="1:8" x14ac:dyDescent="0.25">
      <c r="A16" s="33" t="s">
        <v>40</v>
      </c>
      <c r="B16" s="61" t="s">
        <v>41</v>
      </c>
      <c r="C16" s="62"/>
      <c r="D16" s="36">
        <v>76138.06</v>
      </c>
      <c r="E16" s="36">
        <v>126174.91</v>
      </c>
      <c r="F16" s="37">
        <v>165.72</v>
      </c>
      <c r="G16" s="38" t="s">
        <v>54</v>
      </c>
      <c r="H16" s="38" t="s">
        <v>43</v>
      </c>
    </row>
    <row r="17" spans="1:8" x14ac:dyDescent="0.25">
      <c r="A17" s="63" t="s">
        <v>55</v>
      </c>
      <c r="B17" s="64"/>
      <c r="C17" s="65"/>
      <c r="D17" s="39">
        <v>849837.13</v>
      </c>
      <c r="E17" s="39">
        <v>739826.55</v>
      </c>
      <c r="F17" s="40">
        <v>87.06</v>
      </c>
      <c r="G17" s="38" t="s">
        <v>37</v>
      </c>
      <c r="H17" s="38" t="s">
        <v>37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Верхоленская. д. 18</vt:lpstr>
      <vt:lpstr>Работы 2019</vt:lpstr>
      <vt:lpstr>Справка</vt:lpstr>
      <vt:lpstr>'Верхоленская. д. 18'!Область_печати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2018-02-28T23:25:52Z</cp:lastPrinted>
  <dcterms:created xsi:type="dcterms:W3CDTF">2016-03-18T02:51:51Z</dcterms:created>
  <dcterms:modified xsi:type="dcterms:W3CDTF">2020-03-18T03:15:21Z</dcterms:modified>
</cp:coreProperties>
</file>