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Лист1!$A$1:$E$50</definedName>
  </definedNames>
  <calcPr calcId="145621" calcMode="manual"/>
</workbook>
</file>

<file path=xl/calcChain.xml><?xml version="1.0" encoding="utf-8"?>
<calcChain xmlns="http://schemas.openxmlformats.org/spreadsheetml/2006/main">
  <c r="F47" i="1" l="1"/>
  <c r="C48" i="1"/>
  <c r="C30" i="1"/>
  <c r="C41" i="1" l="1"/>
  <c r="C8" i="1"/>
  <c r="C37" i="1"/>
  <c r="C22" i="1"/>
  <c r="C19" i="1"/>
  <c r="C16" i="1"/>
  <c r="C13" i="1"/>
  <c r="C9" i="1"/>
  <c r="C47" i="1" l="1"/>
  <c r="C46" i="1"/>
  <c r="B33" i="1" l="1"/>
  <c r="C11" i="1" l="1"/>
  <c r="C45" i="1" l="1"/>
  <c r="C49" i="1" s="1"/>
  <c r="C50" i="1" s="1"/>
  <c r="B41" i="1" l="1"/>
  <c r="B35" i="1"/>
  <c r="B46" i="1" l="1"/>
  <c r="B45" i="1" s="1"/>
  <c r="B40" i="1"/>
  <c r="B37" i="1"/>
  <c r="B36" i="1"/>
  <c r="B34" i="1"/>
  <c r="B19" i="1"/>
  <c r="B16" i="1"/>
  <c r="B13" i="1"/>
  <c r="B47" i="1" l="1"/>
</calcChain>
</file>

<file path=xl/sharedStrings.xml><?xml version="1.0" encoding="utf-8"?>
<sst xmlns="http://schemas.openxmlformats.org/spreadsheetml/2006/main" count="128" uniqueCount="67">
  <si>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</si>
  <si>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</si>
  <si>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</si>
  <si>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</si>
  <si>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</si>
  <si>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</si>
  <si>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</si>
  <si>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</si>
  <si>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</si>
  <si>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</si>
  <si>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</si>
  <si>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</si>
  <si>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</si>
  <si>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</si>
  <si>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</si>
  <si>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</si>
  <si>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</si>
  <si>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</si>
  <si>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</si>
  <si>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</si>
  <si>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</si>
  <si>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</si>
  <si>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</si>
  <si>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</si>
  <si>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</si>
  <si>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</si>
  <si>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</si>
  <si>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</si>
  <si>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</si>
  <si>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Балейская, д. 1А</t>
  </si>
  <si>
    <t>Чел.</t>
  </si>
  <si>
    <t>м2</t>
  </si>
  <si>
    <t>Кол-во</t>
  </si>
  <si>
    <t>Ед.изм</t>
  </si>
  <si>
    <t>Наименование работ</t>
  </si>
  <si>
    <t xml:space="preserve">По адресу БАЛЕЙСКАЯ ул. д.1А                                           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</si>
  <si>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</si>
  <si>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</si>
  <si>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</si>
  <si>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</si>
  <si>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</si>
  <si>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</si>
  <si>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Организация мест накоп.ртуть сод-х ламп 3,4 кв. 2019г. К=0,6;0,8;0,85;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</si>
  <si>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</si>
  <si>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</si>
  <si>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</si>
  <si>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</si>
  <si>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</si>
  <si>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</si>
  <si>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</si>
  <si>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</si>
  <si>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</si>
  <si>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</si>
  <si>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</si>
  <si>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</si>
  <si>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осмотр подвала</t>
  </si>
  <si>
    <t>раз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</si>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</sst>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5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0" fillId="0" borderId="0" xfId="0"/>
    <xf numFmtId="0" fontId="12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165" fontId="0" fillId="0" borderId="6" xfId="0" applyNumberFormat="1" applyFill="1" applyBorder="1"/>
    <xf numFmtId="165" fontId="12" fillId="0" borderId="6" xfId="0" applyNumberFormat="1" applyFont="1" applyFill="1" applyBorder="1"/>
    <xf numFmtId="49" fontId="0" fillId="4" borderId="6" xfId="0" applyNumberFormat="1" applyFill="1" applyBorder="1"/>
    <xf numFmtId="165" fontId="0" fillId="4" borderId="6" xfId="0" applyNumberFormat="1" applyFill="1" applyBorder="1"/>
    <xf numFmtId="165" fontId="6" fillId="3" borderId="2" xfId="0" applyNumberFormat="1" applyFont="1" applyFill="1" applyBorder="1" applyAlignment="1">
      <alignment horizontal="center"/>
    </xf>
    <xf numFmtId="2" fontId="2" fillId="3" borderId="0" xfId="0" applyNumberFormat="1" applyFont="1" applyFill="1" applyAlignment="1">
      <alignment horizont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F4" sqref="F4"/>
    </sheetView>
  </sheetViews>
  <sheetFormatPr defaultRowHeight="15" outlineLevelRow="2" x14ac:dyDescent="0.25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 x14ac:dyDescent="0.25">
      <c r="A1" s="30" t="s">
        <v>7</v>
      </c>
      <c r="B1" s="30"/>
      <c r="C1" s="30"/>
      <c r="D1" s="30"/>
      <c r="E1" s="30"/>
    </row>
    <row r="2" spans="1:5" ht="17.25" customHeight="1" x14ac:dyDescent="0.25">
      <c r="A2" s="27" t="s">
        <v>29</v>
      </c>
      <c r="B2" s="9" t="s">
        <v>5</v>
      </c>
      <c r="C2" s="32" t="s">
        <v>57</v>
      </c>
      <c r="D2" s="32"/>
      <c r="E2" s="32"/>
    </row>
    <row r="3" spans="1:5" ht="57" x14ac:dyDescent="0.25">
      <c r="A3" s="20" t="s">
        <v>3</v>
      </c>
      <c r="B3" s="1" t="s">
        <v>0</v>
      </c>
      <c r="C3" s="4" t="s">
        <v>27</v>
      </c>
      <c r="D3" s="7" t="s">
        <v>1</v>
      </c>
      <c r="E3" s="8" t="s">
        <v>2</v>
      </c>
    </row>
    <row r="4" spans="1:5" x14ac:dyDescent="0.25">
      <c r="A4" s="20" t="s">
        <v>58</v>
      </c>
      <c r="B4" s="1"/>
      <c r="C4" s="4">
        <v>-33303.537200000064</v>
      </c>
      <c r="D4" s="22" t="s">
        <v>26</v>
      </c>
      <c r="E4" s="8"/>
    </row>
    <row r="5" spans="1:5" x14ac:dyDescent="0.25">
      <c r="A5" s="33" t="s">
        <v>28</v>
      </c>
      <c r="B5" s="34"/>
      <c r="C5" s="34"/>
      <c r="D5" s="34"/>
      <c r="E5" s="35"/>
    </row>
    <row r="6" spans="1:5" ht="28.5" x14ac:dyDescent="0.25">
      <c r="A6" s="20" t="s">
        <v>59</v>
      </c>
      <c r="B6" s="1"/>
      <c r="C6" s="4">
        <v>373846.05</v>
      </c>
      <c r="D6" s="22" t="s">
        <v>26</v>
      </c>
      <c r="E6" s="8"/>
    </row>
    <row r="7" spans="1:5" x14ac:dyDescent="0.25">
      <c r="A7" s="20" t="s">
        <v>60</v>
      </c>
      <c r="B7" s="1"/>
      <c r="C7" s="4">
        <v>335858.98</v>
      </c>
      <c r="D7" s="22" t="s">
        <v>26</v>
      </c>
      <c r="E7" s="8"/>
    </row>
    <row r="8" spans="1:5" x14ac:dyDescent="0.25">
      <c r="A8" s="20" t="s">
        <v>61</v>
      </c>
      <c r="B8" s="1"/>
      <c r="C8" s="4">
        <f>C7-C6</f>
        <v>-37987.070000000007</v>
      </c>
      <c r="D8" s="22" t="s">
        <v>26</v>
      </c>
      <c r="E8" s="8"/>
    </row>
    <row r="9" spans="1:5" x14ac:dyDescent="0.25">
      <c r="A9" s="20" t="s">
        <v>8</v>
      </c>
      <c r="B9" s="1"/>
      <c r="C9" s="4">
        <f>C10</f>
        <v>0</v>
      </c>
      <c r="D9" s="22" t="s">
        <v>26</v>
      </c>
      <c r="E9" s="8"/>
    </row>
    <row r="10" spans="1:5" x14ac:dyDescent="0.25">
      <c r="A10" s="20" t="s">
        <v>9</v>
      </c>
      <c r="B10" s="1"/>
      <c r="C10" s="23">
        <v>0</v>
      </c>
      <c r="D10" s="22" t="s">
        <v>26</v>
      </c>
      <c r="E10" s="8"/>
    </row>
    <row r="11" spans="1:5" x14ac:dyDescent="0.25">
      <c r="A11" s="27" t="s">
        <v>62</v>
      </c>
      <c r="B11" s="9"/>
      <c r="C11" s="10">
        <f>C6+C9</f>
        <v>373846.05</v>
      </c>
      <c r="D11" s="22" t="s">
        <v>26</v>
      </c>
      <c r="E11" s="2"/>
    </row>
    <row r="12" spans="1:5" x14ac:dyDescent="0.25">
      <c r="A12" s="31" t="s">
        <v>10</v>
      </c>
      <c r="B12" s="31"/>
      <c r="C12" s="31"/>
      <c r="D12" s="31"/>
      <c r="E12" s="31"/>
    </row>
    <row r="13" spans="1:5" ht="29.25" thickBot="1" x14ac:dyDescent="0.3">
      <c r="A13" s="27" t="s">
        <v>11</v>
      </c>
      <c r="B13" s="9" t="e">
        <f>#REF!</f>
        <v>#REF!</v>
      </c>
      <c r="C13" s="10">
        <f>SUM(C14:C15)</f>
        <v>18064.53</v>
      </c>
      <c r="D13" s="3"/>
      <c r="E13" s="2"/>
    </row>
    <row r="14" spans="1:5" s="36" customFormat="1" ht="15.75" thickBot="1" x14ac:dyDescent="0.3">
      <c r="A14" s="38" t="s">
        <v>49</v>
      </c>
      <c r="B14" s="38"/>
      <c r="C14" s="39">
        <v>8809.68</v>
      </c>
      <c r="D14" s="38" t="s">
        <v>31</v>
      </c>
      <c r="E14" s="39">
        <v>2343</v>
      </c>
    </row>
    <row r="15" spans="1:5" s="36" customFormat="1" ht="15.75" thickBot="1" x14ac:dyDescent="0.3">
      <c r="A15" s="38" t="s">
        <v>50</v>
      </c>
      <c r="B15" s="38"/>
      <c r="C15" s="39">
        <v>9254.85</v>
      </c>
      <c r="D15" s="38" t="s">
        <v>31</v>
      </c>
      <c r="E15" s="39">
        <v>2343</v>
      </c>
    </row>
    <row r="16" spans="1:5" ht="29.25" thickBot="1" x14ac:dyDescent="0.3">
      <c r="A16" s="27" t="s">
        <v>12</v>
      </c>
      <c r="B16" s="9" t="e">
        <f>#REF!</f>
        <v>#REF!</v>
      </c>
      <c r="C16" s="10">
        <f>SUM(C17:C18)</f>
        <v>7614.72</v>
      </c>
      <c r="D16" s="3"/>
      <c r="E16" s="2"/>
    </row>
    <row r="17" spans="1:5" s="36" customFormat="1" ht="15.75" thickBot="1" x14ac:dyDescent="0.3">
      <c r="A17" s="38" t="s">
        <v>45</v>
      </c>
      <c r="B17" s="38"/>
      <c r="C17" s="39">
        <v>3725.34</v>
      </c>
      <c r="D17" s="38" t="s">
        <v>31</v>
      </c>
      <c r="E17" s="39">
        <v>2343</v>
      </c>
    </row>
    <row r="18" spans="1:5" s="36" customFormat="1" ht="15.75" thickBot="1" x14ac:dyDescent="0.3">
      <c r="A18" s="38" t="s">
        <v>46</v>
      </c>
      <c r="B18" s="38"/>
      <c r="C18" s="39">
        <v>3889.38</v>
      </c>
      <c r="D18" s="38" t="s">
        <v>31</v>
      </c>
      <c r="E18" s="39">
        <v>2343</v>
      </c>
    </row>
    <row r="19" spans="1:5" ht="29.25" thickBot="1" x14ac:dyDescent="0.3">
      <c r="A19" s="27" t="s">
        <v>13</v>
      </c>
      <c r="B19" s="11" t="e">
        <f>#REF!+#REF!</f>
        <v>#REF!</v>
      </c>
      <c r="C19" s="10">
        <f>SUM(C20:C21)</f>
        <v>13348.44</v>
      </c>
      <c r="D19" s="5"/>
      <c r="E19" s="2"/>
    </row>
    <row r="20" spans="1:5" s="36" customFormat="1" ht="15.75" thickBot="1" x14ac:dyDescent="0.3">
      <c r="A20" s="38" t="s">
        <v>38</v>
      </c>
      <c r="B20" s="38"/>
      <c r="C20" s="39">
        <v>6674.22</v>
      </c>
      <c r="D20" s="38" t="s">
        <v>30</v>
      </c>
      <c r="E20" s="39">
        <v>126</v>
      </c>
    </row>
    <row r="21" spans="1:5" s="36" customFormat="1" ht="15.75" thickBot="1" x14ac:dyDescent="0.3">
      <c r="A21" s="38" t="s">
        <v>39</v>
      </c>
      <c r="B21" s="38"/>
      <c r="C21" s="39">
        <v>6674.22</v>
      </c>
      <c r="D21" s="38" t="s">
        <v>30</v>
      </c>
      <c r="E21" s="39">
        <v>126</v>
      </c>
    </row>
    <row r="22" spans="1:5" ht="43.5" thickBot="1" x14ac:dyDescent="0.3">
      <c r="A22" s="27" t="s">
        <v>14</v>
      </c>
      <c r="B22" s="9"/>
      <c r="C22" s="10">
        <f>SUM(C23:C28)</f>
        <v>2600.73</v>
      </c>
      <c r="D22" s="3"/>
      <c r="E22" s="2"/>
    </row>
    <row r="23" spans="1:5" s="36" customFormat="1" ht="15.75" thickBot="1" x14ac:dyDescent="0.3">
      <c r="A23" s="38" t="s">
        <v>40</v>
      </c>
      <c r="B23" s="38"/>
      <c r="C23" s="39">
        <v>210.87</v>
      </c>
      <c r="D23" s="38" t="s">
        <v>31</v>
      </c>
      <c r="E23" s="39">
        <v>2343</v>
      </c>
    </row>
    <row r="24" spans="1:5" s="36" customFormat="1" ht="15.75" thickBot="1" x14ac:dyDescent="0.3">
      <c r="A24" s="38" t="s">
        <v>41</v>
      </c>
      <c r="B24" s="38"/>
      <c r="C24" s="39">
        <v>210.87</v>
      </c>
      <c r="D24" s="38" t="s">
        <v>31</v>
      </c>
      <c r="E24" s="39">
        <v>2343</v>
      </c>
    </row>
    <row r="25" spans="1:5" s="36" customFormat="1" ht="15.75" thickBot="1" x14ac:dyDescent="0.3">
      <c r="A25" s="38" t="s">
        <v>51</v>
      </c>
      <c r="B25" s="38"/>
      <c r="C25" s="39">
        <v>187.44</v>
      </c>
      <c r="D25" s="38" t="s">
        <v>31</v>
      </c>
      <c r="E25" s="39">
        <v>2343</v>
      </c>
    </row>
    <row r="26" spans="1:5" s="36" customFormat="1" ht="15.75" thickBot="1" x14ac:dyDescent="0.3">
      <c r="A26" s="38" t="s">
        <v>52</v>
      </c>
      <c r="B26" s="38"/>
      <c r="C26" s="39">
        <v>210.87</v>
      </c>
      <c r="D26" s="38" t="s">
        <v>31</v>
      </c>
      <c r="E26" s="39">
        <v>2343</v>
      </c>
    </row>
    <row r="27" spans="1:5" s="36" customFormat="1" ht="15.75" thickBot="1" x14ac:dyDescent="0.3">
      <c r="A27" s="38" t="s">
        <v>53</v>
      </c>
      <c r="B27" s="38"/>
      <c r="C27" s="39">
        <v>890.34</v>
      </c>
      <c r="D27" s="38" t="s">
        <v>31</v>
      </c>
      <c r="E27" s="39">
        <v>2343</v>
      </c>
    </row>
    <row r="28" spans="1:5" s="36" customFormat="1" ht="15.75" thickBot="1" x14ac:dyDescent="0.3">
      <c r="A28" s="38" t="s">
        <v>54</v>
      </c>
      <c r="B28" s="38"/>
      <c r="C28" s="39">
        <v>890.34</v>
      </c>
      <c r="D28" s="38" t="s">
        <v>31</v>
      </c>
      <c r="E28" s="39">
        <v>2343</v>
      </c>
    </row>
    <row r="29" spans="1:5" ht="42.75" outlineLevel="1" x14ac:dyDescent="0.25">
      <c r="A29" s="27" t="s">
        <v>15</v>
      </c>
      <c r="B29" s="21"/>
      <c r="C29" s="10">
        <v>0</v>
      </c>
      <c r="D29" s="21"/>
      <c r="E29" s="21"/>
    </row>
    <row r="30" spans="1:5" s="24" customFormat="1" ht="52.5" customHeight="1" outlineLevel="2" thickBot="1" x14ac:dyDescent="0.3">
      <c r="A30" s="27" t="s">
        <v>16</v>
      </c>
      <c r="B30" s="25"/>
      <c r="C30" s="43">
        <f>C31</f>
        <v>540.28</v>
      </c>
      <c r="D30" s="25"/>
      <c r="E30" s="25"/>
    </row>
    <row r="31" spans="1:5" s="36" customFormat="1" ht="15.75" thickBot="1" x14ac:dyDescent="0.3">
      <c r="A31" s="38" t="s">
        <v>55</v>
      </c>
      <c r="B31" s="38"/>
      <c r="C31" s="39">
        <v>540.28</v>
      </c>
      <c r="D31" s="38" t="s">
        <v>56</v>
      </c>
      <c r="E31" s="39">
        <v>2</v>
      </c>
    </row>
    <row r="32" spans="1:5" s="24" customFormat="1" ht="28.5" outlineLevel="2" x14ac:dyDescent="0.25">
      <c r="A32" s="27" t="s">
        <v>17</v>
      </c>
      <c r="B32" s="25"/>
      <c r="C32" s="26">
        <v>0</v>
      </c>
      <c r="D32" s="25"/>
      <c r="E32" s="25"/>
    </row>
    <row r="33" spans="1:6" ht="28.5" x14ac:dyDescent="0.25">
      <c r="A33" s="27" t="s">
        <v>18</v>
      </c>
      <c r="B33" s="9" t="e">
        <f>SUM(#REF!)</f>
        <v>#REF!</v>
      </c>
      <c r="C33" s="10">
        <v>0</v>
      </c>
      <c r="D33" s="3"/>
      <c r="E33" s="2"/>
    </row>
    <row r="34" spans="1:6" ht="28.5" x14ac:dyDescent="0.25">
      <c r="A34" s="27" t="s">
        <v>19</v>
      </c>
      <c r="B34" s="9" t="e">
        <f>#REF!</f>
        <v>#REF!</v>
      </c>
      <c r="C34" s="10">
        <v>0</v>
      </c>
      <c r="D34" s="3"/>
      <c r="E34" s="2"/>
    </row>
    <row r="35" spans="1:6" ht="28.5" x14ac:dyDescent="0.25">
      <c r="A35" s="27" t="s">
        <v>20</v>
      </c>
      <c r="B35" s="9" t="e">
        <f>#REF!+#REF!</f>
        <v>#REF!</v>
      </c>
      <c r="C35" s="10">
        <v>0</v>
      </c>
      <c r="D35" s="3"/>
      <c r="E35" s="2"/>
    </row>
    <row r="36" spans="1:6" ht="28.5" x14ac:dyDescent="0.25">
      <c r="A36" s="27" t="s">
        <v>21</v>
      </c>
      <c r="B36" s="9" t="e">
        <f>#REF!</f>
        <v>#REF!</v>
      </c>
      <c r="C36" s="10">
        <v>0</v>
      </c>
      <c r="D36" s="3"/>
      <c r="E36" s="2"/>
    </row>
    <row r="37" spans="1:6" ht="29.25" thickBot="1" x14ac:dyDescent="0.3">
      <c r="A37" s="27" t="s">
        <v>22</v>
      </c>
      <c r="B37" s="9" t="e">
        <f>#REF!+#REF!</f>
        <v>#REF!</v>
      </c>
      <c r="C37" s="10">
        <f>SUM(C38:C39)</f>
        <v>3983.1</v>
      </c>
      <c r="D37" s="3"/>
      <c r="E37" s="2"/>
    </row>
    <row r="38" spans="1:6" s="36" customFormat="1" ht="15.75" thickBot="1" x14ac:dyDescent="0.3">
      <c r="A38" s="38" t="s">
        <v>43</v>
      </c>
      <c r="B38" s="38"/>
      <c r="C38" s="39">
        <v>1874.4</v>
      </c>
      <c r="D38" s="38" t="s">
        <v>31</v>
      </c>
      <c r="E38" s="39">
        <v>2343</v>
      </c>
    </row>
    <row r="39" spans="1:6" s="36" customFormat="1" ht="15.75" thickBot="1" x14ac:dyDescent="0.3">
      <c r="A39" s="38" t="s">
        <v>44</v>
      </c>
      <c r="B39" s="38"/>
      <c r="C39" s="39">
        <v>2108.6999999999998</v>
      </c>
      <c r="D39" s="38" t="s">
        <v>31</v>
      </c>
      <c r="E39" s="39">
        <v>2343</v>
      </c>
    </row>
    <row r="40" spans="1:6" ht="42.75" x14ac:dyDescent="0.25">
      <c r="A40" s="27" t="s">
        <v>23</v>
      </c>
      <c r="B40" s="9" t="e">
        <f>#REF!</f>
        <v>#REF!</v>
      </c>
      <c r="C40" s="10">
        <v>0</v>
      </c>
      <c r="D40" s="3"/>
      <c r="E40" s="2"/>
    </row>
    <row r="41" spans="1:6" ht="57.75" thickBot="1" x14ac:dyDescent="0.3">
      <c r="A41" s="27" t="s">
        <v>24</v>
      </c>
      <c r="B41" s="9" t="e">
        <f>SUM(#REF!)</f>
        <v>#REF!</v>
      </c>
      <c r="C41" s="10">
        <f>SUM(C42:C44)</f>
        <v>11499.16</v>
      </c>
      <c r="D41" s="3"/>
      <c r="E41" s="2"/>
    </row>
    <row r="42" spans="1:6" s="36" customFormat="1" ht="15.75" thickBot="1" x14ac:dyDescent="0.3">
      <c r="A42" s="38" t="s">
        <v>42</v>
      </c>
      <c r="B42" s="38"/>
      <c r="C42" s="39">
        <v>18.399999999999999</v>
      </c>
      <c r="D42" s="38" t="s">
        <v>31</v>
      </c>
      <c r="E42" s="39">
        <v>1082.3599999999999</v>
      </c>
    </row>
    <row r="43" spans="1:6" s="36" customFormat="1" ht="15.75" thickBot="1" x14ac:dyDescent="0.3">
      <c r="A43" s="38" t="s">
        <v>47</v>
      </c>
      <c r="B43" s="38"/>
      <c r="C43" s="39">
        <v>5740.38</v>
      </c>
      <c r="D43" s="38" t="s">
        <v>31</v>
      </c>
      <c r="E43" s="39">
        <v>2343</v>
      </c>
    </row>
    <row r="44" spans="1:6" s="36" customFormat="1" ht="15.75" thickBot="1" x14ac:dyDescent="0.3">
      <c r="A44" s="38" t="s">
        <v>48</v>
      </c>
      <c r="B44" s="38"/>
      <c r="C44" s="39">
        <v>5740.38</v>
      </c>
      <c r="D44" s="38" t="s">
        <v>31</v>
      </c>
      <c r="E44" s="39">
        <v>2343</v>
      </c>
    </row>
    <row r="45" spans="1:6" x14ac:dyDescent="0.25">
      <c r="A45" s="27" t="s">
        <v>25</v>
      </c>
      <c r="B45" s="9">
        <f>B46</f>
        <v>406.77966101694915</v>
      </c>
      <c r="C45" s="10">
        <f>C46</f>
        <v>480</v>
      </c>
      <c r="D45" s="3"/>
      <c r="E45" s="2"/>
    </row>
    <row r="46" spans="1:6" ht="45" x14ac:dyDescent="0.25">
      <c r="A46" s="5" t="s">
        <v>6</v>
      </c>
      <c r="B46" s="11">
        <f>C46/1.18</f>
        <v>406.77966101694915</v>
      </c>
      <c r="C46" s="12">
        <f>E46*12*5</f>
        <v>480</v>
      </c>
      <c r="D46" s="5" t="s">
        <v>4</v>
      </c>
      <c r="E46" s="5">
        <v>8</v>
      </c>
    </row>
    <row r="47" spans="1:6" x14ac:dyDescent="0.25">
      <c r="A47" s="27" t="s">
        <v>63</v>
      </c>
      <c r="B47" s="13" t="e">
        <f>B13+B16+B19+#REF!+#REF!+#REF!+B33+B34+B35+B36+B37+B40+B41+B45</f>
        <v>#REF!</v>
      </c>
      <c r="C47" s="14">
        <f>C13+C16+C19+C22+C29+C30+C35+C36+C37+C40+C961+C41+C33+C32</f>
        <v>57650.960000000006</v>
      </c>
      <c r="D47" s="28" t="s">
        <v>26</v>
      </c>
      <c r="E47" s="2"/>
      <c r="F47" s="44">
        <f>C47-Лист2!C23</f>
        <v>0</v>
      </c>
    </row>
    <row r="48" spans="1:6" x14ac:dyDescent="0.25">
      <c r="A48" s="27" t="s">
        <v>64</v>
      </c>
      <c r="B48" s="15"/>
      <c r="C48" s="10">
        <f>C47*1.2+C45</f>
        <v>69661.152000000002</v>
      </c>
      <c r="D48" s="28" t="s">
        <v>26</v>
      </c>
      <c r="E48" s="2"/>
    </row>
    <row r="49" spans="1:5" x14ac:dyDescent="0.25">
      <c r="A49" s="27" t="s">
        <v>65</v>
      </c>
      <c r="B49" s="15"/>
      <c r="C49" s="10">
        <f>C4+C6+C9-C48</f>
        <v>270881.36079999991</v>
      </c>
      <c r="D49" s="28" t="s">
        <v>26</v>
      </c>
      <c r="E49" s="2"/>
    </row>
    <row r="50" spans="1:5" ht="28.5" x14ac:dyDescent="0.25">
      <c r="A50" s="27" t="s">
        <v>66</v>
      </c>
      <c r="B50" s="9"/>
      <c r="C50" s="10">
        <f>C49+C8</f>
        <v>232894.2907999999</v>
      </c>
      <c r="D50" s="28" t="s">
        <v>26</v>
      </c>
      <c r="E50" s="2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15" activeCellId="2" sqref="A9:XFD9 A14:XFD14 A15:XFD15"/>
    </sheetView>
  </sheetViews>
  <sheetFormatPr defaultRowHeight="15" x14ac:dyDescent="0.25"/>
  <cols>
    <col min="1" max="1" width="57.7109375" customWidth="1"/>
    <col min="2" max="2" width="40.85546875" style="36" hidden="1" customWidth="1"/>
    <col min="3" max="3" width="13.5703125" customWidth="1"/>
  </cols>
  <sheetData>
    <row r="1" spans="1:5" x14ac:dyDescent="0.25">
      <c r="A1" s="36" t="s">
        <v>36</v>
      </c>
      <c r="C1" s="36"/>
      <c r="D1" s="36"/>
      <c r="E1" s="36"/>
    </row>
    <row r="2" spans="1:5" x14ac:dyDescent="0.25">
      <c r="A2" s="36" t="s">
        <v>35</v>
      </c>
      <c r="C2" s="36"/>
      <c r="D2" s="36"/>
      <c r="E2" s="36"/>
    </row>
    <row r="3" spans="1:5" ht="15.75" thickBot="1" x14ac:dyDescent="0.3">
      <c r="A3" s="36"/>
      <c r="C3" s="36"/>
      <c r="D3" s="36"/>
      <c r="E3" s="36"/>
    </row>
    <row r="4" spans="1:5" ht="15.75" thickBot="1" x14ac:dyDescent="0.3">
      <c r="A4" s="37" t="s">
        <v>34</v>
      </c>
      <c r="B4" s="37"/>
      <c r="C4" s="37" t="s">
        <v>37</v>
      </c>
      <c r="D4" s="37" t="s">
        <v>33</v>
      </c>
      <c r="E4" s="37" t="s">
        <v>32</v>
      </c>
    </row>
    <row r="5" spans="1:5" s="29" customFormat="1" ht="15.75" thickBot="1" x14ac:dyDescent="0.3">
      <c r="A5" s="41" t="s">
        <v>38</v>
      </c>
      <c r="B5" s="41"/>
      <c r="C5" s="42">
        <v>6674.22</v>
      </c>
      <c r="D5" s="41" t="s">
        <v>30</v>
      </c>
      <c r="E5" s="42">
        <v>126</v>
      </c>
    </row>
    <row r="6" spans="1:5" s="29" customFormat="1" ht="15.75" thickBot="1" x14ac:dyDescent="0.3">
      <c r="A6" s="41" t="s">
        <v>39</v>
      </c>
      <c r="B6" s="41"/>
      <c r="C6" s="42">
        <v>6674.22</v>
      </c>
      <c r="D6" s="41" t="s">
        <v>30</v>
      </c>
      <c r="E6" s="42">
        <v>126</v>
      </c>
    </row>
    <row r="7" spans="1:5" s="29" customFormat="1" ht="15.75" thickBot="1" x14ac:dyDescent="0.3">
      <c r="A7" s="41" t="s">
        <v>40</v>
      </c>
      <c r="B7" s="41"/>
      <c r="C7" s="42">
        <v>210.87</v>
      </c>
      <c r="D7" s="41" t="s">
        <v>31</v>
      </c>
      <c r="E7" s="42">
        <v>2343</v>
      </c>
    </row>
    <row r="8" spans="1:5" s="29" customFormat="1" ht="15.75" thickBot="1" x14ac:dyDescent="0.3">
      <c r="A8" s="41" t="s">
        <v>41</v>
      </c>
      <c r="B8" s="41"/>
      <c r="C8" s="42">
        <v>210.87</v>
      </c>
      <c r="D8" s="41" t="s">
        <v>31</v>
      </c>
      <c r="E8" s="42">
        <v>2343</v>
      </c>
    </row>
    <row r="9" spans="1:5" ht="15.75" thickBot="1" x14ac:dyDescent="0.3">
      <c r="A9" s="38" t="s">
        <v>42</v>
      </c>
      <c r="B9" s="38"/>
      <c r="C9" s="39">
        <v>18.399999999999999</v>
      </c>
      <c r="D9" s="38" t="s">
        <v>31</v>
      </c>
      <c r="E9" s="39">
        <v>1082.3599999999999</v>
      </c>
    </row>
    <row r="10" spans="1:5" s="29" customFormat="1" ht="15.75" thickBot="1" x14ac:dyDescent="0.3">
      <c r="A10" s="41" t="s">
        <v>43</v>
      </c>
      <c r="B10" s="41"/>
      <c r="C10" s="42">
        <v>1874.4</v>
      </c>
      <c r="D10" s="41" t="s">
        <v>31</v>
      </c>
      <c r="E10" s="42">
        <v>2343</v>
      </c>
    </row>
    <row r="11" spans="1:5" s="29" customFormat="1" ht="15.75" thickBot="1" x14ac:dyDescent="0.3">
      <c r="A11" s="41" t="s">
        <v>44</v>
      </c>
      <c r="B11" s="41"/>
      <c r="C11" s="42">
        <v>2108.6999999999998</v>
      </c>
      <c r="D11" s="41" t="s">
        <v>31</v>
      </c>
      <c r="E11" s="42">
        <v>2343</v>
      </c>
    </row>
    <row r="12" spans="1:5" s="29" customFormat="1" ht="15.75" thickBot="1" x14ac:dyDescent="0.3">
      <c r="A12" s="41" t="s">
        <v>45</v>
      </c>
      <c r="B12" s="41"/>
      <c r="C12" s="42">
        <v>3725.34</v>
      </c>
      <c r="D12" s="41" t="s">
        <v>31</v>
      </c>
      <c r="E12" s="42">
        <v>2343</v>
      </c>
    </row>
    <row r="13" spans="1:5" s="29" customFormat="1" ht="15.75" thickBot="1" x14ac:dyDescent="0.3">
      <c r="A13" s="41" t="s">
        <v>46</v>
      </c>
      <c r="B13" s="41"/>
      <c r="C13" s="42">
        <v>3889.38</v>
      </c>
      <c r="D13" s="41" t="s">
        <v>31</v>
      </c>
      <c r="E13" s="42">
        <v>2343</v>
      </c>
    </row>
    <row r="14" spans="1:5" ht="15.75" thickBot="1" x14ac:dyDescent="0.3">
      <c r="A14" s="38" t="s">
        <v>47</v>
      </c>
      <c r="B14" s="38"/>
      <c r="C14" s="39">
        <v>5740.38</v>
      </c>
      <c r="D14" s="38" t="s">
        <v>31</v>
      </c>
      <c r="E14" s="39">
        <v>2343</v>
      </c>
    </row>
    <row r="15" spans="1:5" ht="15.75" thickBot="1" x14ac:dyDescent="0.3">
      <c r="A15" s="38" t="s">
        <v>48</v>
      </c>
      <c r="B15" s="38"/>
      <c r="C15" s="39">
        <v>5740.38</v>
      </c>
      <c r="D15" s="38" t="s">
        <v>31</v>
      </c>
      <c r="E15" s="39">
        <v>2343</v>
      </c>
    </row>
    <row r="16" spans="1:5" s="29" customFormat="1" ht="15.75" thickBot="1" x14ac:dyDescent="0.3">
      <c r="A16" s="41" t="s">
        <v>49</v>
      </c>
      <c r="B16" s="41"/>
      <c r="C16" s="42">
        <v>8809.68</v>
      </c>
      <c r="D16" s="41" t="s">
        <v>31</v>
      </c>
      <c r="E16" s="42">
        <v>2343</v>
      </c>
    </row>
    <row r="17" spans="1:5" s="29" customFormat="1" ht="15.75" thickBot="1" x14ac:dyDescent="0.3">
      <c r="A17" s="41" t="s">
        <v>50</v>
      </c>
      <c r="B17" s="41"/>
      <c r="C17" s="42">
        <v>9254.85</v>
      </c>
      <c r="D17" s="41" t="s">
        <v>31</v>
      </c>
      <c r="E17" s="42">
        <v>2343</v>
      </c>
    </row>
    <row r="18" spans="1:5" s="29" customFormat="1" ht="15.75" thickBot="1" x14ac:dyDescent="0.3">
      <c r="A18" s="41" t="s">
        <v>51</v>
      </c>
      <c r="B18" s="41"/>
      <c r="C18" s="42">
        <v>187.44</v>
      </c>
      <c r="D18" s="41" t="s">
        <v>31</v>
      </c>
      <c r="E18" s="42">
        <v>2343</v>
      </c>
    </row>
    <row r="19" spans="1:5" s="29" customFormat="1" ht="15.75" thickBot="1" x14ac:dyDescent="0.3">
      <c r="A19" s="41" t="s">
        <v>52</v>
      </c>
      <c r="B19" s="41"/>
      <c r="C19" s="42">
        <v>210.87</v>
      </c>
      <c r="D19" s="41" t="s">
        <v>31</v>
      </c>
      <c r="E19" s="42">
        <v>2343</v>
      </c>
    </row>
    <row r="20" spans="1:5" s="29" customFormat="1" ht="15.75" thickBot="1" x14ac:dyDescent="0.3">
      <c r="A20" s="41" t="s">
        <v>53</v>
      </c>
      <c r="B20" s="41"/>
      <c r="C20" s="42">
        <v>890.34</v>
      </c>
      <c r="D20" s="41" t="s">
        <v>31</v>
      </c>
      <c r="E20" s="42">
        <v>2343</v>
      </c>
    </row>
    <row r="21" spans="1:5" s="29" customFormat="1" ht="15.75" thickBot="1" x14ac:dyDescent="0.3">
      <c r="A21" s="41" t="s">
        <v>54</v>
      </c>
      <c r="B21" s="41"/>
      <c r="C21" s="42">
        <v>890.34</v>
      </c>
      <c r="D21" s="41" t="s">
        <v>31</v>
      </c>
      <c r="E21" s="42">
        <v>2343</v>
      </c>
    </row>
    <row r="22" spans="1:5" s="29" customFormat="1" ht="15.75" thickBot="1" x14ac:dyDescent="0.3">
      <c r="A22" s="41" t="s">
        <v>55</v>
      </c>
      <c r="B22" s="41"/>
      <c r="C22" s="42">
        <v>540.28</v>
      </c>
      <c r="D22" s="41" t="s">
        <v>56</v>
      </c>
      <c r="E22" s="42">
        <v>2</v>
      </c>
    </row>
    <row r="23" spans="1:5" ht="15.75" thickBot="1" x14ac:dyDescent="0.3">
      <c r="A23" s="38"/>
      <c r="B23" s="38"/>
      <c r="C23" s="40">
        <v>57650.96</v>
      </c>
      <c r="D23" s="38"/>
      <c r="E23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2019-01-29T01:17:45Z</cp:lastPrinted>
  <dcterms:created xsi:type="dcterms:W3CDTF">2016-03-18T02:51:51Z</dcterms:created>
  <dcterms:modified xsi:type="dcterms:W3CDTF">2020-03-05T03:25:56Z</dcterms:modified>
</cp:coreProperties>
</file>