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9320" windowHeight="9210"/>
  </bookViews>
  <sheets>
    <sheet name="Дивизионная, д. 8А" sheetId="1" r:id="rId1"/>
    <sheet name="Работы 2019 " sheetId="4" r:id="rId2"/>
    <sheet name="Справка" sheetId="5" r:id="rId3"/>
  </sheets>
  <definedNames>
    <definedName name="_xlnm._FilterDatabase" localSheetId="1" hidden="1">'Работы 2019 '!$A$3:$E$42</definedName>
    <definedName name="_xlnm.Print_Area" localSheetId="0">'Дивизионная, д. 8А'!$A$1:$E$72</definedName>
  </definedNames>
  <calcPr calcId="144525"/>
</workbook>
</file>

<file path=xl/calcChain.xml><?xml version="1.0" encoding="utf-8"?>
<calcChain xmlns="http://schemas.openxmlformats.org/spreadsheetml/2006/main">
  <c r="B70" i="1" l="1"/>
  <c r="B9" i="1" l="1"/>
  <c r="B12" i="1" s="1"/>
  <c r="B11" i="1"/>
  <c r="B8" i="1" l="1"/>
  <c r="B61" i="1" l="1"/>
  <c r="B57" i="1"/>
  <c r="B54" i="1"/>
  <c r="B30" i="1" l="1"/>
  <c r="B38" i="1"/>
  <c r="B23" i="1"/>
  <c r="B20" i="1"/>
  <c r="B17" i="1"/>
  <c r="B14" i="1"/>
  <c r="B56" i="1"/>
  <c r="B69" i="1" l="1"/>
  <c r="B67" i="1"/>
  <c r="B66" i="1" s="1"/>
  <c r="B71" i="1" l="1"/>
  <c r="B72" i="1" s="1"/>
  <c r="H69" i="1"/>
</calcChain>
</file>

<file path=xl/sharedStrings.xml><?xml version="1.0" encoding="utf-8"?>
<sst xmlns="http://schemas.openxmlformats.org/spreadsheetml/2006/main" count="289" uniqueCount="132">
  <si>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</si>
  <si>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Наименование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</si>
  <si>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</si>
  <si>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</si>
  <si>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</si>
  <si>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</si>
  <si>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</si>
  <si>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</si>
  <si>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сантехника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</si>
  <si>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</si>
  <si>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</si>
  <si>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</si>
  <si>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</si>
  <si>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</si>
  <si>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</si>
  <si>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</si>
  <si>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</si>
  <si>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</si>
  <si>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 стояк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</si>
  <si>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</si>
  <si>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</si>
  <si>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</si>
  <si>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</si>
  <si>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</si>
  <si>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</si>
  <si>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</si>
  <si>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</si>
  <si>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</si>
  <si>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 xml:space="preserve">Годовая фактическая стоимость работ (услуг) </t>
  </si>
  <si>
    <t>Адрес: ул. Дивизионная, д. 8 А</t>
  </si>
  <si>
    <t>Смена стекол</t>
  </si>
  <si>
    <t>сброс воздуха с системы отопления</t>
  </si>
  <si>
    <t>Старшие по дому</t>
  </si>
  <si>
    <t>Доходы по дому:</t>
  </si>
  <si>
    <t>Закрытие и открытие стояков</t>
  </si>
  <si>
    <t>шт.</t>
  </si>
  <si>
    <t>м</t>
  </si>
  <si>
    <t>осмотр подвала</t>
  </si>
  <si>
    <t>раз</t>
  </si>
  <si>
    <t>Наименование работ</t>
  </si>
  <si>
    <t>Сумма</t>
  </si>
  <si>
    <t>Ед.изм</t>
  </si>
  <si>
    <t>Кол-во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</si>
  <si>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</si>
  <si>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</si>
  <si>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</si>
  <si>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</si>
  <si>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</si>
  <si>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</si>
  <si>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</si>
  <si>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</si>
  <si>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</si>
  <si>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 xml:space="preserve">Конечное сальдо с учетом дебиторской задолженности (переплаты) на 31.12.2019 г. </t>
  </si>
  <si>
    <t xml:space="preserve">Накопительная по работам за период c  01.01.2019 по  31.12.2019 г.                                                                                   </t>
  </si>
  <si>
    <t xml:space="preserve">По адресу ДИВИЗИОННАЯ ул. д.8А                                         </t>
  </si>
  <si>
    <t>Восстановление подъездного отопления</t>
  </si>
  <si>
    <t>Вывоз ТКО 1,2 кв. 2019 г. к=0,6;0,8;0,85;0,9;1</t>
  </si>
  <si>
    <t>Вывоз ТКО 3,4 кв. 2019 г. к=0,6;0,8;0,85;0,9;1</t>
  </si>
  <si>
    <t>Выезд а/машины по заявке</t>
  </si>
  <si>
    <t>выезд</t>
  </si>
  <si>
    <t>Гор. вода потр.при содер.общего имущ-ва  в МКД 1,2</t>
  </si>
  <si>
    <t>Гор. вода потр.при содер.общего имущ-ва  в МКД 3,4</t>
  </si>
  <si>
    <t>Замена стояка ГВС Дивизионная 8 а кв 39</t>
  </si>
  <si>
    <t>стояк</t>
  </si>
  <si>
    <t>Навеска замка (крабовый)</t>
  </si>
  <si>
    <t>Организация мест накоп.ртуть сод-х ламп 3,4 кв. 20</t>
  </si>
  <si>
    <t>Осмотр подвала</t>
  </si>
  <si>
    <t>1 дом</t>
  </si>
  <si>
    <t>Почтовый ящик 5-и секционный</t>
  </si>
  <si>
    <t>Прочистка вентиляции</t>
  </si>
  <si>
    <t>Ремонт кровли с использованием  мастики "сазиласт"</t>
  </si>
  <si>
    <t>Смена стекл</t>
  </si>
  <si>
    <t>Смена труб ХВС д.32</t>
  </si>
  <si>
    <t>1м</t>
  </si>
  <si>
    <t>Содержание ДРС 1,2 кв.2019 г. к=0,8</t>
  </si>
  <si>
    <t>Содержание ДРС 3,4 кв. 2019 г. коэф. 0,8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</si>
  <si>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</si>
  <si>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</si>
  <si>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</si>
  <si>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</si>
  <si>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К=0,6;0,8;0,85;0,9;1</t>
  </si>
  <si>
    <t>Управление жилым фондом 1,2 кв. 2019г. К=0,6;0,8;0</t>
  </si>
  <si>
    <t>Управление жилым фондом 3,4 кв. 2019г. К=0,6;0,8;0</t>
  </si>
  <si>
    <t>Устройство (монтаж) освещения в тамбуре подъезда</t>
  </si>
  <si>
    <t>место</t>
  </si>
  <si>
    <t>Хол.вода потр.при содер.общ.имущ. в МКД 1,2 кв.201</t>
  </si>
  <si>
    <t>Хол.вода потр.при содер.общ.имущ. в МКД 3,4 кв.201</t>
  </si>
  <si>
    <t>Электрическая энергия потр.при содержании общего и</t>
  </si>
  <si>
    <t>перемотка контргайки</t>
  </si>
  <si>
    <t>прочистка канализационной сети внутренней</t>
  </si>
  <si>
    <t>ремонт задвижек д.80</t>
  </si>
  <si>
    <t>санитарная обрезка сухих вершин  и веток  деревьев</t>
  </si>
  <si>
    <t>сброс воздуха со стояков отопления</t>
  </si>
  <si>
    <t>Общий итог</t>
  </si>
  <si>
    <t>Справка об уровне сбора платы за жилое помещение по состоянию на 10.02.2020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</si>
  <si>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</si>
  <si>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</si>
  <si>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</si>
  <si>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</si>
  <si>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</si>
  <si>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</si>
  <si>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</si>
  <si>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</si>
  <si>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</si>
  <si>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1</t>
  </si>
  <si>
    <t>30</t>
  </si>
  <si>
    <t>ДИВИЗИОННАЯ ул. д.8А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</si>
  <si>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</si>
  <si>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</si>
  <si>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</si>
  <si>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</si>
  <si>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</si>
  <si>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</si>
  <si>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</si>
  <si>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</si>
  <si>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</si>
  <si>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</si>
  <si>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</si>
  <si>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</si>
  <si>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</si>
  <si>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</si>
  <si>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>№ раб</t>
  </si>
  <si>
    <t>Управление жилым фондом 3,4 кв. 2019г.  К=0,6;0,8;0,85;0,9;1</t>
  </si>
  <si>
    <t>Гор. вода потр.при содер.общего имущ-ва  в МКД 1,2 кв. 2019 г.</t>
  </si>
  <si>
    <t>Гор. вода потр.при содер.общего имущ-ва  в МКД 3,4 кв. 2019 г.</t>
  </si>
  <si>
    <t>Хол.вода потр.при содер.общ.имущ. в МКД 1,2 кв.2019 г.</t>
  </si>
  <si>
    <t>Хол.вода потр.при содер.общ.имущ. в МКД 3,4 кв.2019 г.</t>
  </si>
  <si>
    <t>Электрическая энергия потр.при содержании общего имущ.МКД 1,2 кв. 2019 г.</t>
  </si>
  <si>
    <t>Электрическая энергия потр.при содержании общего имущ.МКД 3,4 кв. 2019 г.</t>
  </si>
  <si>
    <t>Организация мест накоп.ртуть сод-х ламп 3,4 кв. 2019 г.</t>
  </si>
  <si>
    <t xml:space="preserve">Оганнисян В В 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</si>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</sst>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</cellStyleXfs>
  <cellXfs count="64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164" fontId="4" fillId="0" borderId="2" xfId="1" applyFont="1" applyFill="1" applyBorder="1" applyAlignment="1">
      <alignment horizontal="center" vertical="center" wrapText="1"/>
    </xf>
    <xf numFmtId="164" fontId="8" fillId="0" borderId="2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164" fontId="7" fillId="0" borderId="2" xfId="1" applyFont="1" applyFill="1" applyBorder="1" applyAlignment="1" applyProtection="1">
      <alignment horizontal="center" vertical="center"/>
    </xf>
    <xf numFmtId="164" fontId="8" fillId="0" borderId="2" xfId="1" applyFont="1" applyFill="1" applyBorder="1" applyAlignment="1">
      <alignment horizontal="center" vertical="center" wrapText="1"/>
    </xf>
    <xf numFmtId="164" fontId="4" fillId="0" borderId="0" xfId="1" applyFont="1" applyFill="1" applyAlignment="1">
      <alignment vertical="center"/>
    </xf>
    <xf numFmtId="164" fontId="6" fillId="0" borderId="2" xfId="1" applyFont="1" applyFill="1" applyBorder="1" applyAlignment="1">
      <alignment horizontal="center" vertical="center" wrapText="1"/>
    </xf>
    <xf numFmtId="164" fontId="4" fillId="0" borderId="0" xfId="1" applyFont="1" applyFill="1" applyAlignment="1">
      <alignment horizontal="center" vertical="center" wrapText="1"/>
    </xf>
    <xf numFmtId="164" fontId="10" fillId="0" borderId="2" xfId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/>
    <xf numFmtId="4" fontId="0" fillId="0" borderId="0" xfId="0" applyNumberFormat="1"/>
    <xf numFmtId="0" fontId="9" fillId="3" borderId="2" xfId="0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ill="1" applyBorder="1"/>
    <xf numFmtId="0" fontId="9" fillId="3" borderId="2" xfId="0" applyFont="1" applyFill="1" applyBorder="1"/>
    <xf numFmtId="4" fontId="0" fillId="3" borderId="2" xfId="0" applyNumberFormat="1" applyFill="1" applyBorder="1"/>
    <xf numFmtId="0" fontId="0" fillId="3" borderId="2" xfId="0" applyFill="1" applyBorder="1"/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4" fontId="5" fillId="0" borderId="2" xfId="1" applyNumberFormat="1" applyFon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/>
    </xf>
    <xf numFmtId="4" fontId="8" fillId="0" borderId="2" xfId="1" applyNumberFormat="1" applyFont="1" applyFill="1" applyBorder="1" applyAlignment="1">
      <alignment horizontal="right" vertical="center"/>
    </xf>
    <xf numFmtId="4" fontId="6" fillId="0" borderId="2" xfId="1" applyNumberFormat="1" applyFont="1" applyFill="1" applyBorder="1" applyAlignment="1">
      <alignment horizontal="right" vertical="center" wrapText="1"/>
    </xf>
    <xf numFmtId="4" fontId="10" fillId="0" borderId="2" xfId="1" applyNumberFormat="1" applyFont="1" applyFill="1" applyBorder="1" applyAlignment="1">
      <alignment horizontal="right" vertical="center" wrapText="1"/>
    </xf>
    <xf numFmtId="4" fontId="4" fillId="0" borderId="2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left" vertical="center"/>
    </xf>
    <xf numFmtId="0" fontId="0" fillId="0" borderId="0" xfId="0" applyFill="1"/>
    <xf numFmtId="164" fontId="4" fillId="0" borderId="2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164" fontId="5" fillId="0" borderId="2" xfId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12" fillId="0" borderId="4" xfId="0" applyNumberFormat="1" applyFont="1" applyFill="1" applyBorder="1" applyAlignment="1" applyProtection="1">
      <alignment horizontal="left" vertical="center" wrapText="1"/>
    </xf>
    <xf numFmtId="0" fontId="12" fillId="0" borderId="6" xfId="0" applyNumberFormat="1" applyFont="1" applyFill="1" applyBorder="1" applyAlignment="1" applyProtection="1">
      <alignment horizontal="left" vertical="center" wrapText="1"/>
    </xf>
    <xf numFmtId="0" fontId="12" fillId="0" borderId="5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4" fontId="12" fillId="0" borderId="3" xfId="0" applyNumberFormat="1" applyFont="1" applyFill="1" applyBorder="1" applyAlignment="1" applyProtection="1">
      <alignment horizontal="center" vertical="top" wrapText="1"/>
    </xf>
    <xf numFmtId="2" fontId="12" fillId="0" borderId="3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4" fontId="12" fillId="0" borderId="3" xfId="0" applyNumberFormat="1" applyFont="1" applyFill="1" applyBorder="1" applyAlignment="1" applyProtection="1">
      <alignment horizontal="center" vertical="center" wrapText="1"/>
    </xf>
    <xf numFmtId="2" fontId="12" fillId="0" borderId="3" xfId="0" applyNumberFormat="1" applyFont="1" applyFill="1" applyBorder="1" applyAlignment="1" applyProtection="1">
      <alignment horizontal="center" vertical="center" wrapText="1"/>
    </xf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72"/>
  <sheetViews>
    <sheetView tabSelected="1" workbookViewId="0">
      <pane ySplit="3" topLeftCell="A4" activePane="bottomLeft" state="frozen"/>
      <selection pane="bottomLeft" activeCell="H12" sqref="H12"/>
    </sheetView>
  </sheetViews>
  <sheetFormatPr defaultRowHeight="15" x14ac:dyDescent="0.25"/>
  <cols>
    <col min="1" max="1" width="80.140625" style="10" customWidth="1"/>
    <col min="2" max="2" width="17.28515625" style="13" customWidth="1"/>
    <col min="3" max="3" width="11.42578125" style="3" customWidth="1"/>
    <col min="4" max="4" width="13.28515625" style="15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ht="51" customHeight="1" x14ac:dyDescent="0.25">
      <c r="A1" s="42" t="s">
        <v>0</v>
      </c>
      <c r="B1" s="42"/>
      <c r="C1" s="42"/>
      <c r="D1" s="42"/>
    </row>
    <row r="2" spans="1:4" x14ac:dyDescent="0.25">
      <c r="A2" s="5" t="s">
        <v>29</v>
      </c>
      <c r="B2" s="44" t="s">
        <v>43</v>
      </c>
      <c r="C2" s="44"/>
      <c r="D2" s="44"/>
    </row>
    <row r="3" spans="1:4" s="10" customFormat="1" ht="57" x14ac:dyDescent="0.25">
      <c r="A3" s="4" t="s">
        <v>1</v>
      </c>
      <c r="B3" s="14" t="s">
        <v>28</v>
      </c>
      <c r="C3" s="11" t="s">
        <v>2</v>
      </c>
      <c r="D3" s="14" t="s">
        <v>3</v>
      </c>
    </row>
    <row r="4" spans="1:4" x14ac:dyDescent="0.25">
      <c r="A4" s="4" t="s">
        <v>44</v>
      </c>
      <c r="B4" s="35">
        <v>-2025170.9604000002</v>
      </c>
      <c r="C4" s="46" t="s">
        <v>131</v>
      </c>
      <c r="D4" s="14"/>
    </row>
    <row r="5" spans="1:4" x14ac:dyDescent="0.25">
      <c r="A5" s="45" t="s">
        <v>33</v>
      </c>
      <c r="B5" s="45"/>
      <c r="C5" s="45"/>
      <c r="D5" s="45"/>
    </row>
    <row r="6" spans="1:4" x14ac:dyDescent="0.25">
      <c r="A6" s="4" t="s">
        <v>45</v>
      </c>
      <c r="B6" s="35">
        <v>1093204.07</v>
      </c>
      <c r="C6" s="46" t="s">
        <v>131</v>
      </c>
      <c r="D6" s="14"/>
    </row>
    <row r="7" spans="1:4" x14ac:dyDescent="0.25">
      <c r="A7" s="4" t="s">
        <v>46</v>
      </c>
      <c r="B7" s="35">
        <v>1072683.48</v>
      </c>
      <c r="C7" s="46" t="s">
        <v>131</v>
      </c>
      <c r="D7" s="14"/>
    </row>
    <row r="8" spans="1:4" x14ac:dyDescent="0.25">
      <c r="A8" s="4" t="s">
        <v>47</v>
      </c>
      <c r="B8" s="35">
        <f>B7-B6</f>
        <v>-20520.590000000084</v>
      </c>
      <c r="C8" s="46" t="s">
        <v>131</v>
      </c>
      <c r="D8" s="14"/>
    </row>
    <row r="9" spans="1:4" x14ac:dyDescent="0.25">
      <c r="A9" s="4" t="s">
        <v>4</v>
      </c>
      <c r="B9" s="35">
        <f>SUM(B10:B11)</f>
        <v>36343.68</v>
      </c>
      <c r="C9" s="46" t="s">
        <v>131</v>
      </c>
      <c r="D9" s="14"/>
    </row>
    <row r="10" spans="1:4" x14ac:dyDescent="0.25">
      <c r="A10" s="39" t="s">
        <v>130</v>
      </c>
      <c r="B10" s="36">
        <v>30000</v>
      </c>
      <c r="C10" s="41" t="s">
        <v>131</v>
      </c>
      <c r="D10" s="14"/>
    </row>
    <row r="11" spans="1:4" x14ac:dyDescent="0.25">
      <c r="A11" s="39" t="s">
        <v>5</v>
      </c>
      <c r="B11" s="36">
        <f>528.64*12</f>
        <v>6343.68</v>
      </c>
      <c r="C11" s="41" t="s">
        <v>131</v>
      </c>
      <c r="D11" s="16"/>
    </row>
    <row r="12" spans="1:4" x14ac:dyDescent="0.25">
      <c r="A12" s="5" t="s">
        <v>48</v>
      </c>
      <c r="B12" s="37">
        <f>B6+B9</f>
        <v>1129547.75</v>
      </c>
      <c r="C12" s="46" t="s">
        <v>131</v>
      </c>
      <c r="D12" s="7"/>
    </row>
    <row r="13" spans="1:4" x14ac:dyDescent="0.25">
      <c r="A13" s="43" t="s">
        <v>6</v>
      </c>
      <c r="B13" s="43"/>
      <c r="C13" s="43"/>
      <c r="D13" s="43"/>
    </row>
    <row r="14" spans="1:4" x14ac:dyDescent="0.25">
      <c r="A14" s="6" t="s">
        <v>11</v>
      </c>
      <c r="B14" s="32">
        <f>SUM(B15:B16)</f>
        <v>171541.1</v>
      </c>
      <c r="C14" s="46" t="s">
        <v>131</v>
      </c>
      <c r="D14" s="7"/>
    </row>
    <row r="15" spans="1:4" s="40" customFormat="1" x14ac:dyDescent="0.25">
      <c r="A15" s="17" t="s">
        <v>80</v>
      </c>
      <c r="B15" s="33">
        <v>83661.5</v>
      </c>
      <c r="C15" s="18" t="s">
        <v>7</v>
      </c>
      <c r="D15" s="19">
        <v>22250.400000000001</v>
      </c>
    </row>
    <row r="16" spans="1:4" s="40" customFormat="1" x14ac:dyDescent="0.25">
      <c r="A16" s="17" t="s">
        <v>122</v>
      </c>
      <c r="B16" s="33">
        <v>87879.6</v>
      </c>
      <c r="C16" s="18" t="s">
        <v>7</v>
      </c>
      <c r="D16" s="19">
        <v>22248</v>
      </c>
    </row>
    <row r="17" spans="1:4" ht="28.5" x14ac:dyDescent="0.25">
      <c r="A17" s="6" t="s">
        <v>12</v>
      </c>
      <c r="B17" s="32">
        <f>SUM(B18:B19)</f>
        <v>69754.69</v>
      </c>
      <c r="C17" s="46" t="s">
        <v>131</v>
      </c>
      <c r="D17" s="7"/>
    </row>
    <row r="18" spans="1:4" s="40" customFormat="1" x14ac:dyDescent="0.25">
      <c r="A18" s="17" t="s">
        <v>76</v>
      </c>
      <c r="B18" s="33">
        <v>32823.01</v>
      </c>
      <c r="C18" s="18" t="s">
        <v>7</v>
      </c>
      <c r="D18" s="19">
        <v>20643.39</v>
      </c>
    </row>
    <row r="19" spans="1:4" s="40" customFormat="1" x14ac:dyDescent="0.25">
      <c r="A19" s="17" t="s">
        <v>77</v>
      </c>
      <c r="B19" s="33">
        <v>36931.68</v>
      </c>
      <c r="C19" s="18" t="s">
        <v>7</v>
      </c>
      <c r="D19" s="19">
        <v>22248</v>
      </c>
    </row>
    <row r="20" spans="1:4" x14ac:dyDescent="0.25">
      <c r="A20" s="6" t="s">
        <v>13</v>
      </c>
      <c r="B20" s="32">
        <f>SUM(B21:B22)</f>
        <v>101013.79000000001</v>
      </c>
      <c r="C20" s="8"/>
      <c r="D20" s="7"/>
    </row>
    <row r="21" spans="1:4" s="40" customFormat="1" x14ac:dyDescent="0.25">
      <c r="A21" s="17" t="s">
        <v>56</v>
      </c>
      <c r="B21" s="33">
        <v>50215.56</v>
      </c>
      <c r="C21" s="18" t="s">
        <v>14</v>
      </c>
      <c r="D21" s="19">
        <v>948</v>
      </c>
    </row>
    <row r="22" spans="1:4" s="40" customFormat="1" x14ac:dyDescent="0.25">
      <c r="A22" s="17" t="s">
        <v>57</v>
      </c>
      <c r="B22" s="33">
        <v>50798.23</v>
      </c>
      <c r="C22" s="18" t="s">
        <v>14</v>
      </c>
      <c r="D22" s="19">
        <v>959</v>
      </c>
    </row>
    <row r="23" spans="1:4" ht="28.5" x14ac:dyDescent="0.25">
      <c r="A23" s="6" t="s">
        <v>15</v>
      </c>
      <c r="B23" s="32">
        <f>SUM(B24:B29)</f>
        <v>24696.6</v>
      </c>
      <c r="C23" s="46" t="s">
        <v>131</v>
      </c>
      <c r="D23" s="7"/>
    </row>
    <row r="24" spans="1:4" s="40" customFormat="1" x14ac:dyDescent="0.25">
      <c r="A24" s="17" t="s">
        <v>123</v>
      </c>
      <c r="B24" s="33">
        <v>2002.54</v>
      </c>
      <c r="C24" s="18" t="s">
        <v>7</v>
      </c>
      <c r="D24" s="19">
        <v>22250.400000000001</v>
      </c>
    </row>
    <row r="25" spans="1:4" s="40" customFormat="1" x14ac:dyDescent="0.25">
      <c r="A25" s="17" t="s">
        <v>124</v>
      </c>
      <c r="B25" s="33">
        <v>2002.32</v>
      </c>
      <c r="C25" s="18" t="s">
        <v>7</v>
      </c>
      <c r="D25" s="19">
        <v>22248</v>
      </c>
    </row>
    <row r="26" spans="1:4" s="40" customFormat="1" x14ac:dyDescent="0.25">
      <c r="A26" s="17" t="s">
        <v>125</v>
      </c>
      <c r="B26" s="33">
        <v>1780.03</v>
      </c>
      <c r="C26" s="18" t="s">
        <v>7</v>
      </c>
      <c r="D26" s="19">
        <v>22250.400000000001</v>
      </c>
    </row>
    <row r="27" spans="1:4" s="40" customFormat="1" x14ac:dyDescent="0.25">
      <c r="A27" s="17" t="s">
        <v>126</v>
      </c>
      <c r="B27" s="33">
        <v>2002.32</v>
      </c>
      <c r="C27" s="18" t="s">
        <v>7</v>
      </c>
      <c r="D27" s="19">
        <v>22248</v>
      </c>
    </row>
    <row r="28" spans="1:4" s="40" customFormat="1" x14ac:dyDescent="0.25">
      <c r="A28" s="17" t="s">
        <v>127</v>
      </c>
      <c r="B28" s="33">
        <v>8455.15</v>
      </c>
      <c r="C28" s="18" t="s">
        <v>7</v>
      </c>
      <c r="D28" s="19">
        <v>22250.400000000001</v>
      </c>
    </row>
    <row r="29" spans="1:4" s="40" customFormat="1" x14ac:dyDescent="0.25">
      <c r="A29" s="17" t="s">
        <v>128</v>
      </c>
      <c r="B29" s="33">
        <v>8454.24</v>
      </c>
      <c r="C29" s="18" t="s">
        <v>7</v>
      </c>
      <c r="D29" s="19">
        <v>22248</v>
      </c>
    </row>
    <row r="30" spans="1:4" ht="28.5" x14ac:dyDescent="0.25">
      <c r="A30" s="6" t="s">
        <v>16</v>
      </c>
      <c r="B30" s="32">
        <f>SUM(B31:B37)</f>
        <v>17103.3</v>
      </c>
      <c r="C30" s="46" t="s">
        <v>131</v>
      </c>
      <c r="D30" s="12"/>
    </row>
    <row r="31" spans="1:4" s="40" customFormat="1" x14ac:dyDescent="0.25">
      <c r="A31" s="17" t="s">
        <v>64</v>
      </c>
      <c r="B31" s="33">
        <v>333.38</v>
      </c>
      <c r="C31" s="18" t="s">
        <v>35</v>
      </c>
      <c r="D31" s="19">
        <v>1</v>
      </c>
    </row>
    <row r="32" spans="1:4" s="40" customFormat="1" x14ac:dyDescent="0.25">
      <c r="A32" s="17" t="s">
        <v>68</v>
      </c>
      <c r="B32" s="33">
        <v>3966.12</v>
      </c>
      <c r="C32" s="18" t="s">
        <v>35</v>
      </c>
      <c r="D32" s="19">
        <v>4</v>
      </c>
    </row>
    <row r="33" spans="1:5" s="40" customFormat="1" x14ac:dyDescent="0.25">
      <c r="A33" s="17" t="s">
        <v>70</v>
      </c>
      <c r="B33" s="33">
        <v>1159.26</v>
      </c>
      <c r="C33" s="18" t="s">
        <v>36</v>
      </c>
      <c r="D33" s="19">
        <v>6.8</v>
      </c>
    </row>
    <row r="34" spans="1:5" s="40" customFormat="1" x14ac:dyDescent="0.25">
      <c r="A34" s="17" t="s">
        <v>71</v>
      </c>
      <c r="B34" s="33">
        <v>595.54</v>
      </c>
      <c r="C34" s="18" t="s">
        <v>7</v>
      </c>
      <c r="D34" s="19">
        <v>0.8</v>
      </c>
    </row>
    <row r="35" spans="1:5" s="40" customFormat="1" x14ac:dyDescent="0.25">
      <c r="A35" s="17" t="s">
        <v>30</v>
      </c>
      <c r="B35" s="33">
        <v>7947.46</v>
      </c>
      <c r="C35" s="18" t="s">
        <v>7</v>
      </c>
      <c r="D35" s="19">
        <v>11.7</v>
      </c>
    </row>
    <row r="36" spans="1:5" s="40" customFormat="1" x14ac:dyDescent="0.25">
      <c r="A36" s="17" t="s">
        <v>83</v>
      </c>
      <c r="B36" s="33">
        <v>2534.35</v>
      </c>
      <c r="C36" s="18" t="s">
        <v>84</v>
      </c>
      <c r="D36" s="19">
        <v>1</v>
      </c>
    </row>
    <row r="37" spans="1:5" s="40" customFormat="1" x14ac:dyDescent="0.25">
      <c r="A37" s="17" t="s">
        <v>88</v>
      </c>
      <c r="B37" s="33">
        <v>567.19000000000005</v>
      </c>
      <c r="C37" s="18" t="s">
        <v>35</v>
      </c>
      <c r="D37" s="19">
        <v>1</v>
      </c>
    </row>
    <row r="38" spans="1:5" ht="42.75" x14ac:dyDescent="0.25">
      <c r="A38" s="6" t="s">
        <v>17</v>
      </c>
      <c r="B38" s="32">
        <f>SUM(B39:B50)</f>
        <v>65097.87</v>
      </c>
      <c r="C38" s="46" t="s">
        <v>131</v>
      </c>
      <c r="D38" s="7"/>
      <c r="E38" s="2" t="s">
        <v>8</v>
      </c>
    </row>
    <row r="39" spans="1:5" s="40" customFormat="1" x14ac:dyDescent="0.25">
      <c r="A39" s="17" t="s">
        <v>55</v>
      </c>
      <c r="B39" s="33">
        <v>1616.24</v>
      </c>
      <c r="C39" s="18" t="s">
        <v>35</v>
      </c>
      <c r="D39" s="19">
        <v>1</v>
      </c>
    </row>
    <row r="40" spans="1:5" s="40" customFormat="1" x14ac:dyDescent="0.25">
      <c r="A40" s="17" t="s">
        <v>58</v>
      </c>
      <c r="B40" s="33">
        <v>3391.71</v>
      </c>
      <c r="C40" s="18" t="s">
        <v>59</v>
      </c>
      <c r="D40" s="19">
        <v>7</v>
      </c>
    </row>
    <row r="41" spans="1:5" s="40" customFormat="1" x14ac:dyDescent="0.25">
      <c r="A41" s="17" t="s">
        <v>34</v>
      </c>
      <c r="B41" s="33">
        <v>2428.08</v>
      </c>
      <c r="C41" s="18" t="s">
        <v>18</v>
      </c>
      <c r="D41" s="19">
        <v>3</v>
      </c>
    </row>
    <row r="42" spans="1:5" s="40" customFormat="1" x14ac:dyDescent="0.25">
      <c r="A42" s="17" t="s">
        <v>62</v>
      </c>
      <c r="B42" s="33">
        <v>32890</v>
      </c>
      <c r="C42" s="18" t="s">
        <v>63</v>
      </c>
      <c r="D42" s="19">
        <v>1</v>
      </c>
    </row>
    <row r="43" spans="1:5" s="40" customFormat="1" x14ac:dyDescent="0.25">
      <c r="A43" s="17" t="s">
        <v>66</v>
      </c>
      <c r="B43" s="33">
        <v>381.43</v>
      </c>
      <c r="C43" s="18" t="s">
        <v>67</v>
      </c>
      <c r="D43" s="19">
        <v>1</v>
      </c>
    </row>
    <row r="44" spans="1:5" s="40" customFormat="1" x14ac:dyDescent="0.25">
      <c r="A44" s="17" t="s">
        <v>72</v>
      </c>
      <c r="B44" s="33">
        <v>1277.83</v>
      </c>
      <c r="C44" s="18" t="s">
        <v>73</v>
      </c>
      <c r="D44" s="19">
        <v>1</v>
      </c>
    </row>
    <row r="45" spans="1:5" s="40" customFormat="1" x14ac:dyDescent="0.25">
      <c r="A45" s="17" t="s">
        <v>37</v>
      </c>
      <c r="B45" s="33">
        <v>810.42</v>
      </c>
      <c r="C45" s="18" t="s">
        <v>38</v>
      </c>
      <c r="D45" s="19">
        <v>3</v>
      </c>
    </row>
    <row r="46" spans="1:5" s="40" customFormat="1" x14ac:dyDescent="0.25">
      <c r="A46" s="17" t="s">
        <v>89</v>
      </c>
      <c r="B46" s="33">
        <v>2193.5100000000002</v>
      </c>
      <c r="C46" s="18" t="s">
        <v>36</v>
      </c>
      <c r="D46" s="19">
        <v>11</v>
      </c>
    </row>
    <row r="47" spans="1:5" s="40" customFormat="1" x14ac:dyDescent="0.25">
      <c r="A47" s="17" t="s">
        <v>90</v>
      </c>
      <c r="B47" s="33">
        <v>5681</v>
      </c>
      <c r="C47" s="18" t="s">
        <v>35</v>
      </c>
      <c r="D47" s="19">
        <v>1</v>
      </c>
    </row>
    <row r="48" spans="1:5" s="40" customFormat="1" x14ac:dyDescent="0.25">
      <c r="A48" s="17" t="s">
        <v>90</v>
      </c>
      <c r="B48" s="33">
        <v>11320</v>
      </c>
      <c r="C48" s="18" t="s">
        <v>35</v>
      </c>
      <c r="D48" s="19">
        <v>4</v>
      </c>
    </row>
    <row r="49" spans="1:4" s="40" customFormat="1" x14ac:dyDescent="0.25">
      <c r="A49" s="17" t="s">
        <v>31</v>
      </c>
      <c r="B49" s="33">
        <v>2486.12</v>
      </c>
      <c r="C49" s="18" t="s">
        <v>18</v>
      </c>
      <c r="D49" s="19">
        <v>4</v>
      </c>
    </row>
    <row r="50" spans="1:4" s="40" customFormat="1" x14ac:dyDescent="0.25">
      <c r="A50" s="17" t="s">
        <v>92</v>
      </c>
      <c r="B50" s="33">
        <v>621.53</v>
      </c>
      <c r="C50" s="18" t="s">
        <v>18</v>
      </c>
      <c r="D50" s="19">
        <v>1</v>
      </c>
    </row>
    <row r="51" spans="1:4" ht="28.5" x14ac:dyDescent="0.25">
      <c r="A51" s="6" t="s">
        <v>19</v>
      </c>
      <c r="B51" s="32">
        <v>0</v>
      </c>
      <c r="C51" s="46" t="s">
        <v>131</v>
      </c>
      <c r="D51" s="12"/>
    </row>
    <row r="52" spans="1:4" ht="28.5" x14ac:dyDescent="0.25">
      <c r="A52" s="6" t="s">
        <v>20</v>
      </c>
      <c r="B52" s="32">
        <v>0</v>
      </c>
      <c r="C52" s="46" t="s">
        <v>131</v>
      </c>
      <c r="D52" s="7"/>
    </row>
    <row r="53" spans="1:4" x14ac:dyDescent="0.25">
      <c r="A53" s="6" t="s">
        <v>21</v>
      </c>
      <c r="B53" s="32">
        <v>0</v>
      </c>
      <c r="C53" s="46" t="s">
        <v>131</v>
      </c>
      <c r="D53" s="7"/>
    </row>
    <row r="54" spans="1:4" x14ac:dyDescent="0.25">
      <c r="A54" s="6" t="s">
        <v>22</v>
      </c>
      <c r="B54" s="32">
        <f>SUM(B55)</f>
        <v>2599.6</v>
      </c>
      <c r="C54" s="46" t="s">
        <v>131</v>
      </c>
      <c r="D54" s="7"/>
    </row>
    <row r="55" spans="1:4" x14ac:dyDescent="0.25">
      <c r="A55" s="38" t="s">
        <v>69</v>
      </c>
      <c r="B55" s="33">
        <v>2599.6</v>
      </c>
      <c r="C55" s="18" t="s">
        <v>36</v>
      </c>
      <c r="D55" s="19">
        <v>10</v>
      </c>
    </row>
    <row r="56" spans="1:4" ht="28.5" x14ac:dyDescent="0.25">
      <c r="A56" s="6" t="s">
        <v>23</v>
      </c>
      <c r="B56" s="32">
        <f>0</f>
        <v>0</v>
      </c>
      <c r="C56" s="46" t="s">
        <v>131</v>
      </c>
      <c r="D56" s="12"/>
    </row>
    <row r="57" spans="1:4" ht="28.5" x14ac:dyDescent="0.25">
      <c r="A57" s="6" t="s">
        <v>24</v>
      </c>
      <c r="B57" s="32">
        <f>SUM(B58:B59)</f>
        <v>37823.520000000004</v>
      </c>
      <c r="C57" s="46" t="s">
        <v>131</v>
      </c>
      <c r="D57" s="7"/>
    </row>
    <row r="58" spans="1:4" s="40" customFormat="1" x14ac:dyDescent="0.25">
      <c r="A58" s="17" t="s">
        <v>74</v>
      </c>
      <c r="B58" s="33">
        <v>17800.32</v>
      </c>
      <c r="C58" s="18" t="s">
        <v>7</v>
      </c>
      <c r="D58" s="19">
        <v>22250.400000000001</v>
      </c>
    </row>
    <row r="59" spans="1:4" s="40" customFormat="1" x14ac:dyDescent="0.25">
      <c r="A59" s="17" t="s">
        <v>75</v>
      </c>
      <c r="B59" s="33">
        <v>20023.2</v>
      </c>
      <c r="C59" s="18" t="s">
        <v>7</v>
      </c>
      <c r="D59" s="19">
        <v>22248</v>
      </c>
    </row>
    <row r="60" spans="1:4" ht="28.5" x14ac:dyDescent="0.25">
      <c r="A60" s="6" t="s">
        <v>25</v>
      </c>
      <c r="B60" s="32">
        <v>0</v>
      </c>
      <c r="C60" s="46" t="s">
        <v>131</v>
      </c>
      <c r="D60" s="12"/>
    </row>
    <row r="61" spans="1:4" ht="42.75" x14ac:dyDescent="0.25">
      <c r="A61" s="6" t="s">
        <v>26</v>
      </c>
      <c r="B61" s="32">
        <f>SUM(B62:B65)</f>
        <v>115522.48999999999</v>
      </c>
      <c r="C61" s="46" t="s">
        <v>131</v>
      </c>
      <c r="D61" s="12"/>
    </row>
    <row r="62" spans="1:4" s="40" customFormat="1" x14ac:dyDescent="0.25">
      <c r="A62" s="17" t="s">
        <v>129</v>
      </c>
      <c r="B62" s="33">
        <v>174.74</v>
      </c>
      <c r="C62" s="18" t="s">
        <v>7</v>
      </c>
      <c r="D62" s="19">
        <v>10278.719999999999</v>
      </c>
    </row>
    <row r="63" spans="1:4" s="40" customFormat="1" x14ac:dyDescent="0.25">
      <c r="A63" s="17" t="s">
        <v>78</v>
      </c>
      <c r="B63" s="33">
        <v>52090.65</v>
      </c>
      <c r="C63" s="18" t="s">
        <v>7</v>
      </c>
      <c r="D63" s="19">
        <v>21261.49</v>
      </c>
    </row>
    <row r="64" spans="1:4" s="40" customFormat="1" x14ac:dyDescent="0.25">
      <c r="A64" s="17" t="s">
        <v>79</v>
      </c>
      <c r="B64" s="33">
        <v>54507.6</v>
      </c>
      <c r="C64" s="18" t="s">
        <v>7</v>
      </c>
      <c r="D64" s="19">
        <v>22248</v>
      </c>
    </row>
    <row r="65" spans="1:8" s="40" customFormat="1" x14ac:dyDescent="0.25">
      <c r="A65" s="17" t="s">
        <v>91</v>
      </c>
      <c r="B65" s="33">
        <v>8749.5</v>
      </c>
      <c r="C65" s="18" t="s">
        <v>35</v>
      </c>
      <c r="D65" s="19">
        <v>6</v>
      </c>
    </row>
    <row r="66" spans="1:8" x14ac:dyDescent="0.25">
      <c r="A66" s="6" t="s">
        <v>27</v>
      </c>
      <c r="B66" s="32">
        <f>SUM(B67:B68)</f>
        <v>13528.2</v>
      </c>
      <c r="C66" s="46" t="s">
        <v>131</v>
      </c>
      <c r="D66" s="12"/>
    </row>
    <row r="67" spans="1:8" ht="30" x14ac:dyDescent="0.25">
      <c r="A67" s="9" t="s">
        <v>9</v>
      </c>
      <c r="B67" s="34">
        <f>D67*5*12</f>
        <v>4800</v>
      </c>
      <c r="C67" s="12" t="s">
        <v>10</v>
      </c>
      <c r="D67" s="7">
        <v>80</v>
      </c>
    </row>
    <row r="68" spans="1:8" x14ac:dyDescent="0.25">
      <c r="A68" s="17" t="s">
        <v>32</v>
      </c>
      <c r="B68" s="34">
        <v>8728.2000000000007</v>
      </c>
      <c r="C68" s="41" t="s">
        <v>131</v>
      </c>
      <c r="D68" s="7"/>
    </row>
    <row r="69" spans="1:8" x14ac:dyDescent="0.25">
      <c r="A69" s="5" t="s">
        <v>49</v>
      </c>
      <c r="B69" s="32">
        <f>B14++B17+B20+B23+B30+B38+B51+B52+B54+B56+B57+B60+B61</f>
        <v>605152.96</v>
      </c>
      <c r="C69" s="46" t="s">
        <v>131</v>
      </c>
      <c r="D69" s="12"/>
      <c r="H69" s="1" t="b">
        <f>B69='Работы 2019 '!C42</f>
        <v>1</v>
      </c>
    </row>
    <row r="70" spans="1:8" x14ac:dyDescent="0.25">
      <c r="A70" s="5" t="s">
        <v>50</v>
      </c>
      <c r="B70" s="32">
        <f>B69*1.2+B66</f>
        <v>739711.75199999986</v>
      </c>
      <c r="C70" s="46" t="s">
        <v>131</v>
      </c>
      <c r="D70" s="7"/>
    </row>
    <row r="71" spans="1:8" x14ac:dyDescent="0.25">
      <c r="A71" s="5" t="s">
        <v>51</v>
      </c>
      <c r="B71" s="32">
        <f>B4+B6+B9-B70</f>
        <v>-1635334.9624000001</v>
      </c>
      <c r="C71" s="46" t="s">
        <v>131</v>
      </c>
      <c r="D71" s="7"/>
    </row>
    <row r="72" spans="1:8" ht="28.5" x14ac:dyDescent="0.25">
      <c r="A72" s="6" t="s">
        <v>52</v>
      </c>
      <c r="B72" s="32">
        <f>(B71)+B8</f>
        <v>-1655855.5524000002</v>
      </c>
      <c r="C72" s="46" t="s">
        <v>131</v>
      </c>
      <c r="D72" s="7"/>
    </row>
  </sheetData>
  <sheetProtection sheet="1" objects="1" scenarios="1" formatCells="0" formatColumns="0" formatRows="0" sort="0" autoFilter="0" pivotTables="0"/>
  <mergeCells count="4">
    <mergeCell ref="A1:D1"/>
    <mergeCell ref="A13:D13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2"/>
  <sheetViews>
    <sheetView workbookViewId="0">
      <pane ySplit="3" topLeftCell="A19" activePane="bottomLeft" state="frozen"/>
      <selection pane="bottomLeft" activeCell="H47" sqref="H47"/>
    </sheetView>
  </sheetViews>
  <sheetFormatPr defaultRowHeight="15" x14ac:dyDescent="0.25"/>
  <cols>
    <col min="1" max="1" width="9.85546875" style="28" customWidth="1"/>
    <col min="2" max="2" width="59.5703125" customWidth="1"/>
    <col min="3" max="3" width="16.7109375" style="21" customWidth="1"/>
    <col min="4" max="4" width="16.7109375" style="28" customWidth="1"/>
    <col min="5" max="5" width="16.7109375" customWidth="1"/>
  </cols>
  <sheetData>
    <row r="1" spans="1:5" x14ac:dyDescent="0.25">
      <c r="B1" s="20" t="s">
        <v>53</v>
      </c>
      <c r="E1" s="20"/>
    </row>
    <row r="2" spans="1:5" x14ac:dyDescent="0.25">
      <c r="B2" s="20" t="s">
        <v>54</v>
      </c>
      <c r="E2" s="20"/>
    </row>
    <row r="3" spans="1:5" x14ac:dyDescent="0.25">
      <c r="A3" s="22" t="s">
        <v>121</v>
      </c>
      <c r="B3" s="22" t="s">
        <v>39</v>
      </c>
      <c r="C3" s="23" t="s">
        <v>40</v>
      </c>
      <c r="D3" s="22" t="s">
        <v>41</v>
      </c>
      <c r="E3" s="22" t="s">
        <v>42</v>
      </c>
    </row>
    <row r="4" spans="1:5" x14ac:dyDescent="0.25">
      <c r="A4" s="29">
        <v>6</v>
      </c>
      <c r="B4" s="17" t="s">
        <v>55</v>
      </c>
      <c r="C4" s="24">
        <v>1616.24</v>
      </c>
      <c r="D4" s="29" t="s">
        <v>35</v>
      </c>
      <c r="E4" s="17">
        <v>1</v>
      </c>
    </row>
    <row r="5" spans="1:5" x14ac:dyDescent="0.25">
      <c r="A5" s="29">
        <v>3</v>
      </c>
      <c r="B5" s="17" t="s">
        <v>56</v>
      </c>
      <c r="C5" s="24">
        <v>50215.56</v>
      </c>
      <c r="D5" s="29" t="s">
        <v>14</v>
      </c>
      <c r="E5" s="17">
        <v>948</v>
      </c>
    </row>
    <row r="6" spans="1:5" x14ac:dyDescent="0.25">
      <c r="A6" s="29">
        <v>3</v>
      </c>
      <c r="B6" s="17" t="s">
        <v>57</v>
      </c>
      <c r="C6" s="24">
        <v>50798.23</v>
      </c>
      <c r="D6" s="29" t="s">
        <v>14</v>
      </c>
      <c r="E6" s="17">
        <v>959</v>
      </c>
    </row>
    <row r="7" spans="1:5" x14ac:dyDescent="0.25">
      <c r="A7" s="29">
        <v>6</v>
      </c>
      <c r="B7" s="17" t="s">
        <v>58</v>
      </c>
      <c r="C7" s="24">
        <v>3391.71</v>
      </c>
      <c r="D7" s="29" t="s">
        <v>59</v>
      </c>
      <c r="E7" s="17">
        <v>7</v>
      </c>
    </row>
    <row r="8" spans="1:5" x14ac:dyDescent="0.25">
      <c r="A8" s="29">
        <v>4</v>
      </c>
      <c r="B8" s="17" t="s">
        <v>60</v>
      </c>
      <c r="C8" s="24">
        <v>2002.54</v>
      </c>
      <c r="D8" s="29" t="s">
        <v>7</v>
      </c>
      <c r="E8" s="17">
        <v>22250.400000000001</v>
      </c>
    </row>
    <row r="9" spans="1:5" x14ac:dyDescent="0.25">
      <c r="A9" s="29">
        <v>4</v>
      </c>
      <c r="B9" s="17" t="s">
        <v>61</v>
      </c>
      <c r="C9" s="24">
        <v>2002.32</v>
      </c>
      <c r="D9" s="29" t="s">
        <v>7</v>
      </c>
      <c r="E9" s="17">
        <v>22248</v>
      </c>
    </row>
    <row r="10" spans="1:5" x14ac:dyDescent="0.25">
      <c r="A10" s="29">
        <v>6</v>
      </c>
      <c r="B10" s="17" t="s">
        <v>34</v>
      </c>
      <c r="C10" s="24">
        <v>2428.08</v>
      </c>
      <c r="D10" s="29" t="s">
        <v>18</v>
      </c>
      <c r="E10" s="17">
        <v>3</v>
      </c>
    </row>
    <row r="11" spans="1:5" x14ac:dyDescent="0.25">
      <c r="A11" s="29">
        <v>6</v>
      </c>
      <c r="B11" s="17" t="s">
        <v>62</v>
      </c>
      <c r="C11" s="24">
        <v>32890</v>
      </c>
      <c r="D11" s="29" t="s">
        <v>63</v>
      </c>
      <c r="E11" s="17">
        <v>1</v>
      </c>
    </row>
    <row r="12" spans="1:5" x14ac:dyDescent="0.25">
      <c r="A12" s="29">
        <v>5</v>
      </c>
      <c r="B12" s="17" t="s">
        <v>64</v>
      </c>
      <c r="C12" s="24">
        <v>333.38</v>
      </c>
      <c r="D12" s="29" t="s">
        <v>35</v>
      </c>
      <c r="E12" s="17">
        <v>1</v>
      </c>
    </row>
    <row r="13" spans="1:5" x14ac:dyDescent="0.25">
      <c r="A13" s="29">
        <v>14</v>
      </c>
      <c r="B13" s="17" t="s">
        <v>65</v>
      </c>
      <c r="C13" s="24">
        <v>174.74</v>
      </c>
      <c r="D13" s="29" t="s">
        <v>7</v>
      </c>
      <c r="E13" s="17">
        <v>10278.719999999999</v>
      </c>
    </row>
    <row r="14" spans="1:5" x14ac:dyDescent="0.25">
      <c r="A14" s="29">
        <v>6</v>
      </c>
      <c r="B14" s="17" t="s">
        <v>66</v>
      </c>
      <c r="C14" s="24">
        <v>381.43</v>
      </c>
      <c r="D14" s="29" t="s">
        <v>67</v>
      </c>
      <c r="E14" s="17">
        <v>1</v>
      </c>
    </row>
    <row r="15" spans="1:5" x14ac:dyDescent="0.25">
      <c r="A15" s="29">
        <v>5</v>
      </c>
      <c r="B15" s="17" t="s">
        <v>68</v>
      </c>
      <c r="C15" s="24">
        <v>3966.12</v>
      </c>
      <c r="D15" s="29" t="s">
        <v>35</v>
      </c>
      <c r="E15" s="17">
        <v>4</v>
      </c>
    </row>
    <row r="16" spans="1:5" x14ac:dyDescent="0.25">
      <c r="A16" s="29">
        <v>10</v>
      </c>
      <c r="B16" s="17" t="s">
        <v>69</v>
      </c>
      <c r="C16" s="24">
        <v>2599.6</v>
      </c>
      <c r="D16" s="29" t="s">
        <v>36</v>
      </c>
      <c r="E16" s="17">
        <v>10</v>
      </c>
    </row>
    <row r="17" spans="1:5" x14ac:dyDescent="0.25">
      <c r="A17" s="29">
        <v>5</v>
      </c>
      <c r="B17" s="17" t="s">
        <v>70</v>
      </c>
      <c r="C17" s="24">
        <v>1159.26</v>
      </c>
      <c r="D17" s="29" t="s">
        <v>36</v>
      </c>
      <c r="E17" s="17">
        <v>6.8</v>
      </c>
    </row>
    <row r="18" spans="1:5" x14ac:dyDescent="0.25">
      <c r="A18" s="29">
        <v>5</v>
      </c>
      <c r="B18" s="17" t="s">
        <v>71</v>
      </c>
      <c r="C18" s="24">
        <v>595.54</v>
      </c>
      <c r="D18" s="29" t="s">
        <v>7</v>
      </c>
      <c r="E18" s="17">
        <v>0.8</v>
      </c>
    </row>
    <row r="19" spans="1:5" x14ac:dyDescent="0.25">
      <c r="A19" s="29">
        <v>5</v>
      </c>
      <c r="B19" s="17" t="s">
        <v>30</v>
      </c>
      <c r="C19" s="24">
        <v>7947.46</v>
      </c>
      <c r="D19" s="29" t="s">
        <v>7</v>
      </c>
      <c r="E19" s="17">
        <v>11.7</v>
      </c>
    </row>
    <row r="20" spans="1:5" x14ac:dyDescent="0.25">
      <c r="A20" s="29">
        <v>6</v>
      </c>
      <c r="B20" s="17" t="s">
        <v>72</v>
      </c>
      <c r="C20" s="24">
        <v>1277.83</v>
      </c>
      <c r="D20" s="29" t="s">
        <v>73</v>
      </c>
      <c r="E20" s="17">
        <v>1</v>
      </c>
    </row>
    <row r="21" spans="1:5" x14ac:dyDescent="0.25">
      <c r="A21" s="29">
        <v>12</v>
      </c>
      <c r="B21" s="17" t="s">
        <v>74</v>
      </c>
      <c r="C21" s="24">
        <v>17800.32</v>
      </c>
      <c r="D21" s="29" t="s">
        <v>7</v>
      </c>
      <c r="E21" s="17">
        <v>22250.400000000001</v>
      </c>
    </row>
    <row r="22" spans="1:5" x14ac:dyDescent="0.25">
      <c r="A22" s="29">
        <v>12</v>
      </c>
      <c r="B22" s="17" t="s">
        <v>75</v>
      </c>
      <c r="C22" s="24">
        <v>20023.2</v>
      </c>
      <c r="D22" s="29" t="s">
        <v>7</v>
      </c>
      <c r="E22" s="17">
        <v>22248</v>
      </c>
    </row>
    <row r="23" spans="1:5" x14ac:dyDescent="0.25">
      <c r="A23" s="29">
        <v>2</v>
      </c>
      <c r="B23" s="17" t="s">
        <v>76</v>
      </c>
      <c r="C23" s="24">
        <v>32823.01</v>
      </c>
      <c r="D23" s="29" t="s">
        <v>7</v>
      </c>
      <c r="E23" s="17">
        <v>20643.39</v>
      </c>
    </row>
    <row r="24" spans="1:5" x14ac:dyDescent="0.25">
      <c r="A24" s="29">
        <v>2</v>
      </c>
      <c r="B24" s="17" t="s">
        <v>77</v>
      </c>
      <c r="C24" s="24">
        <v>36931.68</v>
      </c>
      <c r="D24" s="29" t="s">
        <v>7</v>
      </c>
      <c r="E24" s="17">
        <v>22248</v>
      </c>
    </row>
    <row r="25" spans="1:5" x14ac:dyDescent="0.25">
      <c r="A25" s="29">
        <v>14</v>
      </c>
      <c r="B25" s="17" t="s">
        <v>78</v>
      </c>
      <c r="C25" s="24">
        <v>52090.65</v>
      </c>
      <c r="D25" s="29" t="s">
        <v>7</v>
      </c>
      <c r="E25" s="17">
        <v>21261.49</v>
      </c>
    </row>
    <row r="26" spans="1:5" x14ac:dyDescent="0.25">
      <c r="A26" s="29">
        <v>14</v>
      </c>
      <c r="B26" s="17" t="s">
        <v>79</v>
      </c>
      <c r="C26" s="24">
        <v>54507.6</v>
      </c>
      <c r="D26" s="29" t="s">
        <v>7</v>
      </c>
      <c r="E26" s="17">
        <v>22248</v>
      </c>
    </row>
    <row r="27" spans="1:5" x14ac:dyDescent="0.25">
      <c r="A27" s="29">
        <v>1</v>
      </c>
      <c r="B27" s="17" t="s">
        <v>81</v>
      </c>
      <c r="C27" s="24">
        <v>83661.5</v>
      </c>
      <c r="D27" s="29" t="s">
        <v>7</v>
      </c>
      <c r="E27" s="17">
        <v>22250.400000000001</v>
      </c>
    </row>
    <row r="28" spans="1:5" x14ac:dyDescent="0.25">
      <c r="A28" s="29">
        <v>1</v>
      </c>
      <c r="B28" s="17" t="s">
        <v>82</v>
      </c>
      <c r="C28" s="24">
        <v>87879.6</v>
      </c>
      <c r="D28" s="29" t="s">
        <v>7</v>
      </c>
      <c r="E28" s="17">
        <v>22248</v>
      </c>
    </row>
    <row r="29" spans="1:5" x14ac:dyDescent="0.25">
      <c r="A29" s="29">
        <v>5</v>
      </c>
      <c r="B29" s="17" t="s">
        <v>83</v>
      </c>
      <c r="C29" s="24">
        <v>2534.35</v>
      </c>
      <c r="D29" s="29" t="s">
        <v>84</v>
      </c>
      <c r="E29" s="17">
        <v>1</v>
      </c>
    </row>
    <row r="30" spans="1:5" x14ac:dyDescent="0.25">
      <c r="A30" s="29">
        <v>4</v>
      </c>
      <c r="B30" s="17" t="s">
        <v>85</v>
      </c>
      <c r="C30" s="24">
        <v>1780.03</v>
      </c>
      <c r="D30" s="29" t="s">
        <v>7</v>
      </c>
      <c r="E30" s="17">
        <v>22250.400000000001</v>
      </c>
    </row>
    <row r="31" spans="1:5" x14ac:dyDescent="0.25">
      <c r="A31" s="29">
        <v>4</v>
      </c>
      <c r="B31" s="17" t="s">
        <v>86</v>
      </c>
      <c r="C31" s="24">
        <v>2002.32</v>
      </c>
      <c r="D31" s="29" t="s">
        <v>7</v>
      </c>
      <c r="E31" s="17">
        <v>22248</v>
      </c>
    </row>
    <row r="32" spans="1:5" x14ac:dyDescent="0.25">
      <c r="A32" s="29">
        <v>4</v>
      </c>
      <c r="B32" s="17" t="s">
        <v>87</v>
      </c>
      <c r="C32" s="24">
        <v>8455.15</v>
      </c>
      <c r="D32" s="29" t="s">
        <v>7</v>
      </c>
      <c r="E32" s="17">
        <v>22250.400000000001</v>
      </c>
    </row>
    <row r="33" spans="1:5" x14ac:dyDescent="0.25">
      <c r="A33" s="29">
        <v>4</v>
      </c>
      <c r="B33" s="17" t="s">
        <v>87</v>
      </c>
      <c r="C33" s="24">
        <v>8454.24</v>
      </c>
      <c r="D33" s="29" t="s">
        <v>7</v>
      </c>
      <c r="E33" s="17">
        <v>22248</v>
      </c>
    </row>
    <row r="34" spans="1:5" x14ac:dyDescent="0.25">
      <c r="A34" s="29">
        <v>6</v>
      </c>
      <c r="B34" s="17" t="s">
        <v>37</v>
      </c>
      <c r="C34" s="24">
        <v>810.42</v>
      </c>
      <c r="D34" s="29" t="s">
        <v>38</v>
      </c>
      <c r="E34" s="17">
        <v>3</v>
      </c>
    </row>
    <row r="35" spans="1:5" x14ac:dyDescent="0.25">
      <c r="A35" s="29">
        <v>5</v>
      </c>
      <c r="B35" s="17" t="s">
        <v>88</v>
      </c>
      <c r="C35" s="24">
        <v>567.19000000000005</v>
      </c>
      <c r="D35" s="29" t="s">
        <v>35</v>
      </c>
      <c r="E35" s="17">
        <v>1</v>
      </c>
    </row>
    <row r="36" spans="1:5" x14ac:dyDescent="0.25">
      <c r="A36" s="29">
        <v>6</v>
      </c>
      <c r="B36" s="17" t="s">
        <v>89</v>
      </c>
      <c r="C36" s="24">
        <v>2193.5100000000002</v>
      </c>
      <c r="D36" s="29" t="s">
        <v>36</v>
      </c>
      <c r="E36" s="17">
        <v>11</v>
      </c>
    </row>
    <row r="37" spans="1:5" x14ac:dyDescent="0.25">
      <c r="A37" s="29">
        <v>6</v>
      </c>
      <c r="B37" s="17" t="s">
        <v>90</v>
      </c>
      <c r="C37" s="24">
        <v>5681</v>
      </c>
      <c r="D37" s="29" t="s">
        <v>35</v>
      </c>
      <c r="E37" s="17">
        <v>1</v>
      </c>
    </row>
    <row r="38" spans="1:5" x14ac:dyDescent="0.25">
      <c r="A38" s="29">
        <v>6</v>
      </c>
      <c r="B38" s="17" t="s">
        <v>90</v>
      </c>
      <c r="C38" s="24">
        <v>11320</v>
      </c>
      <c r="D38" s="29" t="s">
        <v>35</v>
      </c>
      <c r="E38" s="17">
        <v>4</v>
      </c>
    </row>
    <row r="39" spans="1:5" x14ac:dyDescent="0.25">
      <c r="A39" s="29">
        <v>14</v>
      </c>
      <c r="B39" s="17" t="s">
        <v>91</v>
      </c>
      <c r="C39" s="24">
        <v>8749.5</v>
      </c>
      <c r="D39" s="29" t="s">
        <v>35</v>
      </c>
      <c r="E39" s="17">
        <v>6</v>
      </c>
    </row>
    <row r="40" spans="1:5" x14ac:dyDescent="0.25">
      <c r="A40" s="29">
        <v>6</v>
      </c>
      <c r="B40" s="17" t="s">
        <v>31</v>
      </c>
      <c r="C40" s="24">
        <v>2486.12</v>
      </c>
      <c r="D40" s="29" t="s">
        <v>18</v>
      </c>
      <c r="E40" s="17">
        <v>4</v>
      </c>
    </row>
    <row r="41" spans="1:5" x14ac:dyDescent="0.25">
      <c r="A41" s="29">
        <v>6</v>
      </c>
      <c r="B41" s="17" t="s">
        <v>92</v>
      </c>
      <c r="C41" s="24">
        <v>621.53</v>
      </c>
      <c r="D41" s="29" t="s">
        <v>18</v>
      </c>
      <c r="E41" s="17">
        <v>1</v>
      </c>
    </row>
    <row r="42" spans="1:5" x14ac:dyDescent="0.25">
      <c r="A42" s="30"/>
      <c r="B42" s="25" t="s">
        <v>93</v>
      </c>
      <c r="C42" s="26">
        <v>605152.96</v>
      </c>
      <c r="D42" s="31"/>
      <c r="E42" s="27">
        <v>321158.90000000002</v>
      </c>
    </row>
  </sheetData>
  <autoFilter ref="A3:E4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F25" sqref="F25"/>
    </sheetView>
  </sheetViews>
  <sheetFormatPr defaultRowHeight="15" x14ac:dyDescent="0.25"/>
  <cols>
    <col min="1" max="1" width="8.5703125" style="40" customWidth="1"/>
    <col min="2" max="2" width="6.28515625" style="40" customWidth="1"/>
    <col min="3" max="3" width="18.85546875" style="40" customWidth="1"/>
    <col min="4" max="4" width="14.42578125" style="40" customWidth="1"/>
    <col min="5" max="5" width="11.7109375" style="40" customWidth="1"/>
    <col min="6" max="8" width="20.140625" style="40" customWidth="1"/>
    <col min="9" max="16384" width="9.140625" style="40"/>
  </cols>
  <sheetData>
    <row r="1" spans="1:8" ht="16.5" x14ac:dyDescent="0.25">
      <c r="A1" s="47" t="s">
        <v>94</v>
      </c>
      <c r="B1" s="47"/>
      <c r="C1" s="47"/>
      <c r="D1" s="47"/>
      <c r="E1" s="47"/>
      <c r="F1" s="47"/>
      <c r="G1" s="47"/>
      <c r="H1" s="47"/>
    </row>
    <row r="3" spans="1:8" s="51" customFormat="1" ht="24" customHeight="1" x14ac:dyDescent="0.25">
      <c r="A3" s="48" t="s">
        <v>95</v>
      </c>
      <c r="B3" s="49" t="s">
        <v>96</v>
      </c>
      <c r="C3" s="50"/>
      <c r="D3" s="48" t="s">
        <v>97</v>
      </c>
      <c r="E3" s="48" t="s">
        <v>98</v>
      </c>
      <c r="F3" s="48" t="s">
        <v>99</v>
      </c>
      <c r="G3" s="48" t="s">
        <v>100</v>
      </c>
      <c r="H3" s="48" t="s">
        <v>101</v>
      </c>
    </row>
    <row r="4" spans="1:8" ht="25.5" x14ac:dyDescent="0.25">
      <c r="A4" s="52" t="s">
        <v>102</v>
      </c>
      <c r="B4" s="53" t="s">
        <v>103</v>
      </c>
      <c r="C4" s="54" t="s">
        <v>104</v>
      </c>
      <c r="D4" s="54"/>
      <c r="E4" s="54"/>
      <c r="F4" s="54"/>
      <c r="G4" s="54"/>
      <c r="H4" s="55"/>
    </row>
    <row r="5" spans="1:8" x14ac:dyDescent="0.25">
      <c r="A5" s="56" t="s">
        <v>105</v>
      </c>
      <c r="B5" s="57" t="s">
        <v>106</v>
      </c>
      <c r="C5" s="58"/>
      <c r="D5" s="59">
        <v>89048.63</v>
      </c>
      <c r="E5" s="59">
        <v>84533.6</v>
      </c>
      <c r="F5" s="60">
        <v>94.93</v>
      </c>
      <c r="G5" s="48" t="s">
        <v>107</v>
      </c>
      <c r="H5" s="48" t="s">
        <v>108</v>
      </c>
    </row>
    <row r="6" spans="1:8" x14ac:dyDescent="0.25">
      <c r="A6" s="56" t="s">
        <v>105</v>
      </c>
      <c r="B6" s="57" t="s">
        <v>106</v>
      </c>
      <c r="C6" s="58"/>
      <c r="D6" s="59">
        <v>88980.28</v>
      </c>
      <c r="E6" s="59">
        <v>84608.27</v>
      </c>
      <c r="F6" s="60">
        <v>95.09</v>
      </c>
      <c r="G6" s="48" t="s">
        <v>109</v>
      </c>
      <c r="H6" s="48" t="s">
        <v>108</v>
      </c>
    </row>
    <row r="7" spans="1:8" x14ac:dyDescent="0.25">
      <c r="A7" s="56" t="s">
        <v>105</v>
      </c>
      <c r="B7" s="57" t="s">
        <v>106</v>
      </c>
      <c r="C7" s="58"/>
      <c r="D7" s="59">
        <v>89626.44</v>
      </c>
      <c r="E7" s="59">
        <v>97427.49</v>
      </c>
      <c r="F7" s="60">
        <v>108.7</v>
      </c>
      <c r="G7" s="48" t="s">
        <v>110</v>
      </c>
      <c r="H7" s="48" t="s">
        <v>108</v>
      </c>
    </row>
    <row r="8" spans="1:8" x14ac:dyDescent="0.25">
      <c r="A8" s="56" t="s">
        <v>105</v>
      </c>
      <c r="B8" s="57" t="s">
        <v>106</v>
      </c>
      <c r="C8" s="58"/>
      <c r="D8" s="59">
        <v>89091.59</v>
      </c>
      <c r="E8" s="59">
        <v>90818.67</v>
      </c>
      <c r="F8" s="60">
        <v>101.94</v>
      </c>
      <c r="G8" s="48" t="s">
        <v>111</v>
      </c>
      <c r="H8" s="48" t="s">
        <v>108</v>
      </c>
    </row>
    <row r="9" spans="1:8" x14ac:dyDescent="0.25">
      <c r="A9" s="56" t="s">
        <v>105</v>
      </c>
      <c r="B9" s="57" t="s">
        <v>106</v>
      </c>
      <c r="C9" s="58"/>
      <c r="D9" s="59">
        <v>87194.97</v>
      </c>
      <c r="E9" s="59">
        <v>85633.21</v>
      </c>
      <c r="F9" s="60">
        <v>98.21</v>
      </c>
      <c r="G9" s="48" t="s">
        <v>112</v>
      </c>
      <c r="H9" s="48" t="s">
        <v>108</v>
      </c>
    </row>
    <row r="10" spans="1:8" x14ac:dyDescent="0.25">
      <c r="A10" s="56" t="s">
        <v>105</v>
      </c>
      <c r="B10" s="57" t="s">
        <v>106</v>
      </c>
      <c r="C10" s="58"/>
      <c r="D10" s="59">
        <v>89509.6</v>
      </c>
      <c r="E10" s="59">
        <v>86716.97</v>
      </c>
      <c r="F10" s="60">
        <v>96.88</v>
      </c>
      <c r="G10" s="48" t="s">
        <v>113</v>
      </c>
      <c r="H10" s="48" t="s">
        <v>108</v>
      </c>
    </row>
    <row r="11" spans="1:8" x14ac:dyDescent="0.25">
      <c r="A11" s="56" t="s">
        <v>105</v>
      </c>
      <c r="B11" s="57" t="s">
        <v>106</v>
      </c>
      <c r="C11" s="58"/>
      <c r="D11" s="59">
        <v>92866.33</v>
      </c>
      <c r="E11" s="59">
        <v>76866.8</v>
      </c>
      <c r="F11" s="60">
        <v>82.77</v>
      </c>
      <c r="G11" s="48" t="s">
        <v>114</v>
      </c>
      <c r="H11" s="48" t="s">
        <v>108</v>
      </c>
    </row>
    <row r="12" spans="1:8" x14ac:dyDescent="0.25">
      <c r="A12" s="56" t="s">
        <v>105</v>
      </c>
      <c r="B12" s="57" t="s">
        <v>106</v>
      </c>
      <c r="C12" s="58"/>
      <c r="D12" s="59">
        <v>94401.53</v>
      </c>
      <c r="E12" s="59">
        <v>92667.14</v>
      </c>
      <c r="F12" s="60">
        <v>98.16</v>
      </c>
      <c r="G12" s="48" t="s">
        <v>115</v>
      </c>
      <c r="H12" s="48" t="s">
        <v>108</v>
      </c>
    </row>
    <row r="13" spans="1:8" x14ac:dyDescent="0.25">
      <c r="A13" s="56" t="s">
        <v>105</v>
      </c>
      <c r="B13" s="57" t="s">
        <v>106</v>
      </c>
      <c r="C13" s="58"/>
      <c r="D13" s="59">
        <v>92830.33</v>
      </c>
      <c r="E13" s="59">
        <v>81875.429999999993</v>
      </c>
      <c r="F13" s="60">
        <v>88.2</v>
      </c>
      <c r="G13" s="48" t="s">
        <v>116</v>
      </c>
      <c r="H13" s="48" t="s">
        <v>108</v>
      </c>
    </row>
    <row r="14" spans="1:8" x14ac:dyDescent="0.25">
      <c r="A14" s="56" t="s">
        <v>105</v>
      </c>
      <c r="B14" s="57" t="s">
        <v>106</v>
      </c>
      <c r="C14" s="58"/>
      <c r="D14" s="59">
        <v>92898.14</v>
      </c>
      <c r="E14" s="59">
        <v>88482.73</v>
      </c>
      <c r="F14" s="60">
        <v>95.25</v>
      </c>
      <c r="G14" s="48" t="s">
        <v>117</v>
      </c>
      <c r="H14" s="48" t="s">
        <v>108</v>
      </c>
    </row>
    <row r="15" spans="1:8" x14ac:dyDescent="0.25">
      <c r="A15" s="56" t="s">
        <v>105</v>
      </c>
      <c r="B15" s="57" t="s">
        <v>106</v>
      </c>
      <c r="C15" s="58"/>
      <c r="D15" s="59">
        <v>92893.9</v>
      </c>
      <c r="E15" s="59">
        <v>81710.740000000005</v>
      </c>
      <c r="F15" s="60">
        <v>87.96</v>
      </c>
      <c r="G15" s="48" t="s">
        <v>118</v>
      </c>
      <c r="H15" s="48" t="s">
        <v>108</v>
      </c>
    </row>
    <row r="16" spans="1:8" x14ac:dyDescent="0.25">
      <c r="A16" s="56" t="s">
        <v>105</v>
      </c>
      <c r="B16" s="57" t="s">
        <v>106</v>
      </c>
      <c r="C16" s="58"/>
      <c r="D16" s="59">
        <v>93862.33</v>
      </c>
      <c r="E16" s="59">
        <v>121342.43</v>
      </c>
      <c r="F16" s="60">
        <v>129.28</v>
      </c>
      <c r="G16" s="48" t="s">
        <v>119</v>
      </c>
      <c r="H16" s="48" t="s">
        <v>108</v>
      </c>
    </row>
    <row r="17" spans="1:8" x14ac:dyDescent="0.25">
      <c r="A17" s="49" t="s">
        <v>120</v>
      </c>
      <c r="B17" s="61"/>
      <c r="C17" s="50"/>
      <c r="D17" s="62">
        <v>1093204.07</v>
      </c>
      <c r="E17" s="62">
        <v>1072683.48</v>
      </c>
      <c r="F17" s="63">
        <v>98.12</v>
      </c>
      <c r="G17" s="48" t="s">
        <v>102</v>
      </c>
      <c r="H17" s="48" t="s">
        <v>102</v>
      </c>
    </row>
  </sheetData>
  <mergeCells count="16">
    <mergeCell ref="B7:C7"/>
    <mergeCell ref="A1:H1"/>
    <mergeCell ref="B3:C3"/>
    <mergeCell ref="C4:H4"/>
    <mergeCell ref="B5:C5"/>
    <mergeCell ref="B6:C6"/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Дивизионная, д. 8А</vt:lpstr>
      <vt:lpstr>Работы 2019 </vt:lpstr>
      <vt:lpstr>Справка</vt:lpstr>
      <vt:lpstr>'Дивизионная, д. 8А'!Область_печати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Иван Фофонов</cp:lastModifiedBy>
  <cp:lastPrinted>2019-01-30T07:53:16Z</cp:lastPrinted>
  <dcterms:created xsi:type="dcterms:W3CDTF">2018-02-13T05:54:21Z</dcterms:created>
  <dcterms:modified xsi:type="dcterms:W3CDTF">2020-03-19T00:01:38Z</dcterms:modified>
</cp:coreProperties>
</file>