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Батарейный, д. 3" sheetId="1" r:id="rId1"/>
    <sheet name="Работы 2020" sheetId="5" r:id="rId2"/>
    <sheet name="Справка" sheetId="6" r:id="rId3"/>
  </sheets>
  <externalReferences>
    <externalReference r:id="rId4"/>
  </externalReferences>
  <definedNames>
    <definedName name="_xlnm._FilterDatabase" localSheetId="1" hidden="1">'Работы 2020'!$A$3:$E$45</definedName>
    <definedName name="_xlnm.Print_Area" localSheetId="0">'Батарейный, д. 3'!$A$1:$D$91</definedName>
  </definedNames>
  <calcPr calcId="145621"/>
</workbook>
</file>

<file path=xl/calcChain.xml><?xml version="1.0" encoding="utf-8"?>
<calcChain xmlns="http://schemas.openxmlformats.org/spreadsheetml/2006/main">
  <c r="B75" i="1" l="1"/>
  <c r="B78" i="1" l="1"/>
  <c r="B68" i="1"/>
  <c r="B48" i="1"/>
  <c r="B59" i="5"/>
  <c r="B11" i="1" l="1"/>
  <c r="B32" i="1" l="1"/>
  <c r="B22" i="1" l="1"/>
  <c r="B25" i="1"/>
  <c r="B72" i="1"/>
  <c r="B19" i="1"/>
  <c r="B16" i="1"/>
  <c r="B86" i="1"/>
  <c r="B85" i="1" s="1"/>
  <c r="B13" i="1"/>
  <c r="B12" i="1" s="1"/>
  <c r="B14" i="1" l="1"/>
  <c r="B90" i="1"/>
  <c r="B91" i="1" s="1"/>
  <c r="B88" i="1"/>
  <c r="B89" i="1" s="1"/>
  <c r="H88" i="1"/>
</calcChain>
</file>

<file path=xl/sharedStrings.xml><?xml version="1.0" encoding="utf-8"?>
<sst xmlns="http://schemas.openxmlformats.org/spreadsheetml/2006/main" count="286" uniqueCount="118">
  <si>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</si>
  <si>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</si>
  <si>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</si>
  <si>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</si>
  <si>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</si>
  <si>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</si>
  <si>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</si>
  <si>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</si>
  <si>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</si>
  <si>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</si>
  <si>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</si>
  <si>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</si>
  <si>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</si>
  <si>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</si>
  <si>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</si>
  <si>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</si>
  <si>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</si>
  <si>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</si>
  <si>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</si>
  <si>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</si>
  <si>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</si>
  <si>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</si>
  <si>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</si>
  <si>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</si>
  <si>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</si>
  <si>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</si>
  <si>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</si>
  <si>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</si>
  <si>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</si>
  <si>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</si>
  <si>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Батарейный мкр., д. 3</t>
  </si>
  <si>
    <t>Старшие по дому</t>
  </si>
  <si>
    <t>Предварительный анализ финансово-экономической деятельности ООО "Лидер" за период с 01.01.2017 г. по 31.12.2017 г.</t>
  </si>
  <si>
    <t>СОВЕТ ДОМА</t>
  </si>
  <si>
    <t>______________________</t>
  </si>
  <si>
    <t>ООО "Лидер" ЖЭУ № 9</t>
  </si>
  <si>
    <t>____________________Т.Ш. Хафизов</t>
  </si>
  <si>
    <t>выезд</t>
  </si>
  <si>
    <t>Выезд а/машины по заявке</t>
  </si>
  <si>
    <t>Кол-во</t>
  </si>
  <si>
    <t>Ед.изм</t>
  </si>
  <si>
    <t>Наименование работ</t>
  </si>
  <si>
    <t xml:space="preserve">По адресу БАТАРЕЙНЫЙ мкр д.3                                           </t>
  </si>
  <si>
    <t>Доходы по дому:</t>
  </si>
  <si>
    <t>шт.</t>
  </si>
  <si>
    <t>Замена электрической лампы накаливания</t>
  </si>
  <si>
    <t>Исполнение заявок не связаных с ремонтом</t>
  </si>
  <si>
    <t>узел</t>
  </si>
  <si>
    <t>Очистка канализационной сети</t>
  </si>
  <si>
    <t>Протяжка контактов на электроприборах</t>
  </si>
  <si>
    <t>Установка светильников с датчиком на движение</t>
  </si>
  <si>
    <t>Устранение свищей хомутами</t>
  </si>
  <si>
    <t>Утепление вентпродухов изовером и монтажной пеной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</si>
  <si>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</si>
  <si>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</si>
  <si>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</si>
  <si>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Востановление фазного, нулевого питающего провода на подъезд и т.д</t>
  </si>
  <si>
    <t>место</t>
  </si>
  <si>
    <t>Вывод холодной воды с подвала для хозяйственных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</si>
  <si>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</si>
  <si>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</si>
  <si>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</si>
  <si>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</si>
  <si>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Дератизация "ЗКДС"</t>
  </si>
  <si>
    <t>Завоз плодородной земли (чернозем) позаявочно</t>
  </si>
  <si>
    <t>кг</t>
  </si>
  <si>
    <t>Заделка швов в примыканиях плит в чердачном помещении</t>
  </si>
  <si>
    <t>Замена электропатрона с материалами при открытой арматуре</t>
  </si>
  <si>
    <t>Масляная окраска с последующей теплоизоляцией (пенофол) теплового узла</t>
  </si>
  <si>
    <t>Масляная окраска с последующей теплоизоляцией (пенофол) элеваторных уз</t>
  </si>
  <si>
    <t>Монтаж освещения над под-м с точкой подкл.от тамб-го осв.(прож.с фото-</t>
  </si>
  <si>
    <t>1подъезд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</si>
  <si>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</si>
  <si>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</si>
  <si>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</si>
  <si>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</si>
  <si>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</si>
  <si>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Покраска, изоляция труб отопления Бат.3</t>
  </si>
  <si>
    <t>Промазка мест повреждения кровли из рулонных материалов</t>
  </si>
  <si>
    <t>Ремонт вентелей до 32 д.</t>
  </si>
  <si>
    <t>Ремонт и восстановление герметизации стыков</t>
  </si>
  <si>
    <t>10 м</t>
  </si>
  <si>
    <t>Сброс воздуха со стояков отопления с использованием а/м газель</t>
  </si>
  <si>
    <t>Смена труб ГВС и ХВС д.32</t>
  </si>
  <si>
    <t>Смена труб ХВС д.32</t>
  </si>
  <si>
    <t>1м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</si>
  <si>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</si>
  <si>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</si>
  <si>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</si>
  <si>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Сплошное наклеивание кровельного покрытия с ремонтом воронки вн-го вод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</si>
  <si>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</si>
  <si>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</si>
  <si>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</si>
  <si>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</si>
  <si>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</si>
  <si>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</si>
  <si>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елок во дворы домов</t>
  </si>
  <si>
    <t>шт</t>
  </si>
  <si>
    <t>Устройство соединения эл.проводов с исп-ем СИЗ № 3</t>
  </si>
  <si>
    <t>1 соед.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</si>
  <si>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</si>
  <si>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</si>
  <si>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</si>
  <si>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</si>
  <si>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очистка подвала мкр. Батарейный, 3</t>
  </si>
  <si>
    <t>дом</t>
  </si>
  <si>
    <t>смена труб ГВС  и ХВС д.20 ПП</t>
  </si>
  <si>
    <t>смена труб ГВС и ХВС  д.20 ПП</t>
  </si>
  <si>
    <t>смена труб ХВС и ГВС д.20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</si>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</sst>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10" applyNumberFormat="0" applyAlignment="0" applyProtection="0"/>
    <xf numFmtId="0" fontId="22" fillId="2" borderId="10" applyNumberFormat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5" fillId="9" borderId="13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43" fontId="2" fillId="0" borderId="0" xfId="3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3" fontId="9" fillId="0" borderId="0" xfId="3" applyFont="1" applyFill="1" applyAlignment="1">
      <alignment horizontal="center" vertical="center"/>
    </xf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3" fontId="2" fillId="0" borderId="2" xfId="3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10" fillId="0" borderId="2" xfId="3" applyFont="1" applyFill="1" applyBorder="1" applyAlignment="1">
      <alignment horizontal="center" vertical="center" wrapText="1"/>
    </xf>
    <xf numFmtId="4" fontId="4" fillId="0" borderId="2" xfId="3" applyNumberFormat="1" applyFont="1" applyFill="1" applyBorder="1" applyAlignment="1">
      <alignment horizontal="right" vertical="center"/>
    </xf>
    <xf numFmtId="4" fontId="10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10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4" fillId="0" borderId="2" xfId="3" applyNumberFormat="1" applyFon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9" fillId="34" borderId="15" xfId="0" applyNumberFormat="1" applyFont="1" applyFill="1" applyBorder="1" applyAlignment="1" applyProtection="1">
      <alignment horizontal="center" vertical="top" wrapText="1"/>
    </xf>
    <xf numFmtId="0" fontId="29" fillId="34" borderId="15" xfId="0" applyNumberFormat="1" applyFont="1" applyFill="1" applyBorder="1" applyAlignment="1" applyProtection="1">
      <alignment horizontal="left" vertical="center" wrapText="1"/>
    </xf>
    <xf numFmtId="0" fontId="29" fillId="34" borderId="16" xfId="0" applyNumberFormat="1" applyFont="1" applyFill="1" applyBorder="1" applyAlignment="1" applyProtection="1">
      <alignment horizontal="left" vertical="center" wrapText="1"/>
    </xf>
    <xf numFmtId="4" fontId="29" fillId="34" borderId="15" xfId="0" applyNumberFormat="1" applyFont="1" applyFill="1" applyBorder="1" applyAlignment="1" applyProtection="1">
      <alignment horizontal="center" vertical="top" wrapText="1"/>
    </xf>
    <xf numFmtId="2" fontId="29" fillId="34" borderId="15" xfId="0" applyNumberFormat="1" applyFont="1" applyFill="1" applyBorder="1" applyAlignment="1" applyProtection="1">
      <alignment horizontal="center" vertical="top" wrapText="1"/>
    </xf>
    <xf numFmtId="0" fontId="29" fillId="34" borderId="15" xfId="0" applyNumberFormat="1" applyFont="1" applyFill="1" applyBorder="1" applyAlignment="1" applyProtection="1">
      <alignment horizontal="center" vertical="center" wrapText="1"/>
    </xf>
    <xf numFmtId="4" fontId="29" fillId="34" borderId="15" xfId="0" applyNumberFormat="1" applyFont="1" applyFill="1" applyBorder="1" applyAlignment="1" applyProtection="1">
      <alignment horizontal="center" vertical="center" wrapText="1"/>
    </xf>
    <xf numFmtId="2" fontId="29" fillId="34" borderId="15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9" fontId="0" fillId="0" borderId="19" xfId="0" applyNumberFormat="1" applyFill="1" applyBorder="1"/>
    <xf numFmtId="164" fontId="0" fillId="0" borderId="19" xfId="0" applyNumberFormat="1" applyFill="1" applyBorder="1"/>
    <xf numFmtId="164" fontId="13" fillId="0" borderId="19" xfId="0" applyNumberFormat="1" applyFont="1" applyFill="1" applyBorder="1"/>
    <xf numFmtId="49" fontId="0" fillId="3" borderId="19" xfId="0" applyNumberFormat="1" applyFill="1" applyBorder="1"/>
    <xf numFmtId="164" fontId="0" fillId="3" borderId="19" xfId="0" applyNumberFormat="1" applyFill="1" applyBorder="1"/>
    <xf numFmtId="0" fontId="0" fillId="3" borderId="0" xfId="0" applyFill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43" fontId="9" fillId="0" borderId="3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43" fontId="2" fillId="0" borderId="4" xfId="3" applyFont="1" applyFill="1" applyBorder="1" applyAlignment="1">
      <alignment horizontal="center" vertical="center"/>
    </xf>
    <xf numFmtId="43" fontId="2" fillId="0" borderId="5" xfId="3" applyFont="1" applyFill="1" applyBorder="1" applyAlignment="1">
      <alignment horizontal="center" vertical="center"/>
    </xf>
    <xf numFmtId="43" fontId="2" fillId="0" borderId="6" xfId="3" applyFont="1" applyFill="1" applyBorder="1" applyAlignment="1">
      <alignment horizontal="center" vertical="center"/>
    </xf>
    <xf numFmtId="0" fontId="29" fillId="34" borderId="16" xfId="0" applyNumberFormat="1" applyFont="1" applyFill="1" applyBorder="1" applyAlignment="1" applyProtection="1">
      <alignment horizontal="center" vertical="top" wrapText="1"/>
    </xf>
    <xf numFmtId="0" fontId="29" fillId="34" borderId="17" xfId="0" applyNumberFormat="1" applyFont="1" applyFill="1" applyBorder="1" applyAlignment="1" applyProtection="1">
      <alignment horizontal="center" vertical="top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6" xfId="0" applyNumberFormat="1" applyFont="1" applyFill="1" applyBorder="1" applyAlignment="1" applyProtection="1">
      <alignment horizontal="center" vertical="center" wrapText="1"/>
    </xf>
    <xf numFmtId="0" fontId="29" fillId="34" borderId="17" xfId="0" applyNumberFormat="1" applyFont="1" applyFill="1" applyBorder="1" applyAlignment="1" applyProtection="1">
      <alignment horizontal="center" vertical="center" wrapText="1"/>
    </xf>
    <xf numFmtId="0" fontId="29" fillId="34" borderId="18" xfId="0" applyNumberFormat="1" applyFont="1" applyFill="1" applyBorder="1" applyAlignment="1" applyProtection="1">
      <alignment horizontal="left" vertical="center" wrapText="1"/>
    </xf>
    <xf numFmtId="0" fontId="29" fillId="34" borderId="17" xfId="0" applyNumberFormat="1" applyFont="1" applyFill="1" applyBorder="1" applyAlignment="1" applyProtection="1">
      <alignment horizontal="left" vertical="center" wrapText="1"/>
    </xf>
    <xf numFmtId="0" fontId="29" fillId="34" borderId="18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1"/>
  <sheetViews>
    <sheetView tabSelected="1" topLeftCell="A5" workbookViewId="0">
      <pane ySplit="3" topLeftCell="A74" activePane="bottomLeft" state="frozen"/>
      <selection activeCell="A5" sqref="A5"/>
      <selection pane="bottomLeft" activeCell="D20" sqref="D20"/>
    </sheetView>
  </sheetViews>
  <sheetFormatPr defaultRowHeight="15" x14ac:dyDescent="0.25"/>
  <cols>
    <col min="1" max="1" width="72.85546875" style="4" customWidth="1"/>
    <col min="2" max="2" width="20.42578125" style="6" customWidth="1"/>
    <col min="3" max="3" width="12.140625" style="3" customWidth="1"/>
    <col min="4" max="4" width="14.71093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5" customFormat="1" ht="66.75" hidden="1" customHeight="1" x14ac:dyDescent="0.25">
      <c r="A1" s="56" t="s">
        <v>32</v>
      </c>
      <c r="B1" s="56"/>
      <c r="C1" s="56"/>
      <c r="D1" s="56"/>
    </row>
    <row r="2" spans="1:4" s="5" customFormat="1" ht="15.75" hidden="1" x14ac:dyDescent="0.25">
      <c r="A2" s="7" t="s">
        <v>33</v>
      </c>
      <c r="B2" s="58" t="s">
        <v>35</v>
      </c>
      <c r="C2" s="58"/>
      <c r="D2" s="58"/>
    </row>
    <row r="3" spans="1:4" ht="15.75" hidden="1" x14ac:dyDescent="0.25">
      <c r="A3" s="8" t="s">
        <v>34</v>
      </c>
      <c r="B3" s="59" t="s">
        <v>36</v>
      </c>
      <c r="C3" s="59"/>
      <c r="D3" s="59"/>
    </row>
    <row r="4" spans="1:4" ht="15.75" hidden="1" x14ac:dyDescent="0.25">
      <c r="A4" s="9"/>
      <c r="B4" s="60"/>
      <c r="C4" s="60"/>
      <c r="D4" s="10"/>
    </row>
    <row r="5" spans="1:4" ht="40.5" customHeight="1" x14ac:dyDescent="0.25">
      <c r="A5" s="56" t="s">
        <v>7</v>
      </c>
      <c r="B5" s="56"/>
      <c r="C5" s="56"/>
      <c r="D5" s="56"/>
    </row>
    <row r="6" spans="1:4" x14ac:dyDescent="0.25">
      <c r="A6" s="26" t="s">
        <v>30</v>
      </c>
      <c r="B6" s="62" t="s">
        <v>109</v>
      </c>
      <c r="C6" s="63"/>
      <c r="D6" s="64"/>
    </row>
    <row r="7" spans="1:4" ht="57" x14ac:dyDescent="0.25">
      <c r="A7" s="11" t="s">
        <v>2</v>
      </c>
      <c r="B7" s="30" t="s">
        <v>29</v>
      </c>
      <c r="C7" s="12" t="s">
        <v>0</v>
      </c>
      <c r="D7" s="30" t="s">
        <v>1</v>
      </c>
    </row>
    <row r="8" spans="1:4" x14ac:dyDescent="0.25">
      <c r="A8" s="61" t="s">
        <v>43</v>
      </c>
      <c r="B8" s="61"/>
      <c r="C8" s="61"/>
      <c r="D8" s="61"/>
    </row>
    <row r="9" spans="1:4" x14ac:dyDescent="0.25">
      <c r="A9" s="14" t="s">
        <v>110</v>
      </c>
      <c r="B9" s="32">
        <v>1227725.52</v>
      </c>
      <c r="C9" s="48" t="s">
        <v>53</v>
      </c>
      <c r="D9" s="13"/>
    </row>
    <row r="10" spans="1:4" x14ac:dyDescent="0.25">
      <c r="A10" s="14" t="s">
        <v>111</v>
      </c>
      <c r="B10" s="32">
        <v>1200945</v>
      </c>
      <c r="C10" s="48" t="s">
        <v>53</v>
      </c>
      <c r="D10" s="13"/>
    </row>
    <row r="11" spans="1:4" x14ac:dyDescent="0.25">
      <c r="A11" s="14" t="s">
        <v>112</v>
      </c>
      <c r="B11" s="32">
        <f>B10-B9</f>
        <v>-26780.520000000019</v>
      </c>
      <c r="C11" s="48" t="s">
        <v>53</v>
      </c>
      <c r="D11" s="13"/>
    </row>
    <row r="12" spans="1:4" x14ac:dyDescent="0.25">
      <c r="A12" s="11" t="s">
        <v>8</v>
      </c>
      <c r="B12" s="32">
        <f>B13</f>
        <v>13543.68</v>
      </c>
      <c r="C12" s="48" t="s">
        <v>53</v>
      </c>
      <c r="D12" s="13"/>
    </row>
    <row r="13" spans="1:4" x14ac:dyDescent="0.25">
      <c r="A13" s="11" t="s">
        <v>9</v>
      </c>
      <c r="B13" s="33">
        <f>528.64*12+600*12</f>
        <v>13543.68</v>
      </c>
      <c r="C13" s="16" t="s">
        <v>53</v>
      </c>
      <c r="D13" s="13"/>
    </row>
    <row r="14" spans="1:4" x14ac:dyDescent="0.25">
      <c r="A14" s="15" t="s">
        <v>113</v>
      </c>
      <c r="B14" s="34">
        <f>B9+B12-B13</f>
        <v>1227725.52</v>
      </c>
      <c r="C14" s="48" t="s">
        <v>53</v>
      </c>
      <c r="D14" s="17"/>
    </row>
    <row r="15" spans="1:4" x14ac:dyDescent="0.25">
      <c r="A15" s="57" t="s">
        <v>10</v>
      </c>
      <c r="B15" s="57"/>
      <c r="C15" s="57"/>
      <c r="D15" s="57"/>
    </row>
    <row r="16" spans="1:4" ht="15.75" thickBot="1" x14ac:dyDescent="0.3">
      <c r="A16" s="18" t="s">
        <v>11</v>
      </c>
      <c r="B16" s="31">
        <f>B17+B18</f>
        <v>219221.55</v>
      </c>
      <c r="C16" s="48" t="s">
        <v>53</v>
      </c>
      <c r="D16" s="19"/>
    </row>
    <row r="17" spans="1:4" s="39" customFormat="1" ht="15.75" thickBot="1" x14ac:dyDescent="0.3">
      <c r="A17" s="50" t="s">
        <v>94</v>
      </c>
      <c r="B17" s="51">
        <v>107301.75</v>
      </c>
      <c r="C17" s="50" t="s">
        <v>4</v>
      </c>
      <c r="D17" s="51">
        <v>27165</v>
      </c>
    </row>
    <row r="18" spans="1:4" s="39" customFormat="1" ht="15.75" thickBot="1" x14ac:dyDescent="0.3">
      <c r="A18" s="50" t="s">
        <v>95</v>
      </c>
      <c r="B18" s="51">
        <v>111919.8</v>
      </c>
      <c r="C18" s="50" t="s">
        <v>3</v>
      </c>
      <c r="D18" s="51">
        <v>27165</v>
      </c>
    </row>
    <row r="19" spans="1:4" ht="29.25" thickBot="1" x14ac:dyDescent="0.3">
      <c r="A19" s="18" t="s">
        <v>12</v>
      </c>
      <c r="B19" s="31">
        <f>B21+B20</f>
        <v>96775.010000000009</v>
      </c>
      <c r="C19" s="48" t="s">
        <v>53</v>
      </c>
      <c r="D19" s="19"/>
    </row>
    <row r="20" spans="1:4" s="39" customFormat="1" ht="15.75" thickBot="1" x14ac:dyDescent="0.3">
      <c r="A20" s="50" t="s">
        <v>90</v>
      </c>
      <c r="B20" s="51">
        <v>45098.05</v>
      </c>
      <c r="C20" s="50" t="s">
        <v>3</v>
      </c>
      <c r="D20" s="51">
        <v>27167.5</v>
      </c>
    </row>
    <row r="21" spans="1:4" s="39" customFormat="1" ht="15.75" thickBot="1" x14ac:dyDescent="0.3">
      <c r="A21" s="50" t="s">
        <v>91</v>
      </c>
      <c r="B21" s="51">
        <v>51676.959999999999</v>
      </c>
      <c r="C21" s="50" t="s">
        <v>3</v>
      </c>
      <c r="D21" s="51">
        <v>27198.400000000001</v>
      </c>
    </row>
    <row r="22" spans="1:4" ht="15.75" thickBot="1" x14ac:dyDescent="0.3">
      <c r="A22" s="18" t="s">
        <v>13</v>
      </c>
      <c r="B22" s="31">
        <f>B23+B24</f>
        <v>11511.26</v>
      </c>
      <c r="C22" s="48" t="s">
        <v>53</v>
      </c>
      <c r="D22" s="22"/>
    </row>
    <row r="23" spans="1:4" s="39" customFormat="1" ht="15.75" thickBot="1" x14ac:dyDescent="0.3">
      <c r="A23" s="50" t="s">
        <v>59</v>
      </c>
      <c r="B23" s="51">
        <v>11511.26</v>
      </c>
      <c r="C23" s="50" t="s">
        <v>14</v>
      </c>
      <c r="D23" s="51">
        <v>178</v>
      </c>
    </row>
    <row r="24" spans="1:4" s="20" customFormat="1" x14ac:dyDescent="0.25">
      <c r="A24" s="28"/>
      <c r="B24" s="35"/>
      <c r="C24" s="29"/>
      <c r="D24" s="29"/>
    </row>
    <row r="25" spans="1:4" ht="29.25" thickBot="1" x14ac:dyDescent="0.3">
      <c r="A25" s="18" t="s">
        <v>15</v>
      </c>
      <c r="B25" s="31">
        <f>SUM(B26:B31)</f>
        <v>38302.649999999994</v>
      </c>
      <c r="C25" s="48" t="s">
        <v>53</v>
      </c>
      <c r="D25" s="19"/>
    </row>
    <row r="26" spans="1:4" s="39" customFormat="1" ht="15.75" thickBot="1" x14ac:dyDescent="0.3">
      <c r="A26" s="50" t="s">
        <v>60</v>
      </c>
      <c r="B26" s="51">
        <v>2716.5</v>
      </c>
      <c r="C26" s="50" t="s">
        <v>3</v>
      </c>
      <c r="D26" s="51">
        <v>27165</v>
      </c>
    </row>
    <row r="27" spans="1:4" s="39" customFormat="1" ht="15.75" thickBot="1" x14ac:dyDescent="0.3">
      <c r="A27" s="50" t="s">
        <v>61</v>
      </c>
      <c r="B27" s="51">
        <v>2444.85</v>
      </c>
      <c r="C27" s="50" t="s">
        <v>3</v>
      </c>
      <c r="D27" s="51">
        <v>27165</v>
      </c>
    </row>
    <row r="28" spans="1:4" s="39" customFormat="1" ht="15.75" thickBot="1" x14ac:dyDescent="0.3">
      <c r="A28" s="50" t="s">
        <v>100</v>
      </c>
      <c r="B28" s="51">
        <v>2444.85</v>
      </c>
      <c r="C28" s="50" t="s">
        <v>3</v>
      </c>
      <c r="D28" s="51">
        <v>27165</v>
      </c>
    </row>
    <row r="29" spans="1:4" s="39" customFormat="1" ht="15.75" thickBot="1" x14ac:dyDescent="0.3">
      <c r="A29" s="50" t="s">
        <v>101</v>
      </c>
      <c r="B29" s="51">
        <v>2444.85</v>
      </c>
      <c r="C29" s="50" t="s">
        <v>3</v>
      </c>
      <c r="D29" s="51">
        <v>27165</v>
      </c>
    </row>
    <row r="30" spans="1:4" s="39" customFormat="1" ht="15.75" thickBot="1" x14ac:dyDescent="0.3">
      <c r="A30" s="50" t="s">
        <v>102</v>
      </c>
      <c r="B30" s="51">
        <v>14125.8</v>
      </c>
      <c r="C30" s="50" t="s">
        <v>3</v>
      </c>
      <c r="D30" s="51">
        <v>27165</v>
      </c>
    </row>
    <row r="31" spans="1:4" s="39" customFormat="1" ht="15.75" thickBot="1" x14ac:dyDescent="0.3">
      <c r="A31" s="50" t="s">
        <v>103</v>
      </c>
      <c r="B31" s="51">
        <v>14125.8</v>
      </c>
      <c r="C31" s="50" t="s">
        <v>3</v>
      </c>
      <c r="D31" s="51">
        <v>27165</v>
      </c>
    </row>
    <row r="32" spans="1:4" ht="43.5" thickBot="1" x14ac:dyDescent="0.3">
      <c r="A32" s="18" t="s">
        <v>16</v>
      </c>
      <c r="B32" s="36">
        <f>SUM(B33:B47)</f>
        <v>361977.37999999995</v>
      </c>
      <c r="C32" s="48" t="s">
        <v>53</v>
      </c>
      <c r="D32" s="23"/>
    </row>
    <row r="33" spans="1:4" s="39" customFormat="1" ht="15.75" thickBot="1" x14ac:dyDescent="0.3">
      <c r="A33" s="50" t="s">
        <v>50</v>
      </c>
      <c r="B33" s="51">
        <v>1032.8499999999999</v>
      </c>
      <c r="C33" s="50" t="s">
        <v>97</v>
      </c>
      <c r="D33" s="51">
        <v>1</v>
      </c>
    </row>
    <row r="34" spans="1:4" s="39" customFormat="1" ht="15.75" thickBot="1" x14ac:dyDescent="0.3">
      <c r="A34" s="50" t="s">
        <v>98</v>
      </c>
      <c r="B34" s="51">
        <v>105.18</v>
      </c>
      <c r="C34" s="50" t="s">
        <v>99</v>
      </c>
      <c r="D34" s="51">
        <v>2</v>
      </c>
    </row>
    <row r="35" spans="1:4" s="39" customFormat="1" ht="15.75" thickBot="1" x14ac:dyDescent="0.3">
      <c r="A35" s="50" t="s">
        <v>68</v>
      </c>
      <c r="B35" s="51">
        <v>12295.08</v>
      </c>
      <c r="C35" s="50" t="s">
        <v>47</v>
      </c>
      <c r="D35" s="51">
        <v>1</v>
      </c>
    </row>
    <row r="36" spans="1:4" s="39" customFormat="1" ht="15.75" thickBot="1" x14ac:dyDescent="0.3">
      <c r="A36" s="50" t="s">
        <v>69</v>
      </c>
      <c r="B36" s="51">
        <v>10660.32</v>
      </c>
      <c r="C36" s="50" t="s">
        <v>47</v>
      </c>
      <c r="D36" s="51">
        <v>3</v>
      </c>
    </row>
    <row r="37" spans="1:4" s="39" customFormat="1" ht="15.75" thickBot="1" x14ac:dyDescent="0.3">
      <c r="A37" s="50" t="s">
        <v>70</v>
      </c>
      <c r="B37" s="51">
        <v>1784.26</v>
      </c>
      <c r="C37" s="50" t="s">
        <v>71</v>
      </c>
      <c r="D37" s="51">
        <v>1</v>
      </c>
    </row>
    <row r="38" spans="1:4" s="39" customFormat="1" ht="15.75" thickBot="1" x14ac:dyDescent="0.3">
      <c r="A38" s="50" t="s">
        <v>66</v>
      </c>
      <c r="B38" s="51">
        <v>7491.1</v>
      </c>
      <c r="C38" s="50" t="s">
        <v>4</v>
      </c>
      <c r="D38" s="51">
        <v>46</v>
      </c>
    </row>
    <row r="39" spans="1:4" s="39" customFormat="1" ht="15.75" thickBot="1" x14ac:dyDescent="0.3">
      <c r="A39" s="50" t="s">
        <v>45</v>
      </c>
      <c r="B39" s="51">
        <v>158.80000000000001</v>
      </c>
      <c r="C39" s="50" t="s">
        <v>44</v>
      </c>
      <c r="D39" s="51">
        <v>2</v>
      </c>
    </row>
    <row r="40" spans="1:4" s="39" customFormat="1" ht="15.75" thickBot="1" x14ac:dyDescent="0.3">
      <c r="A40" s="50" t="s">
        <v>67</v>
      </c>
      <c r="B40" s="51">
        <v>230.61</v>
      </c>
      <c r="C40" s="50" t="s">
        <v>44</v>
      </c>
      <c r="D40" s="51">
        <v>1</v>
      </c>
    </row>
    <row r="41" spans="1:4" s="39" customFormat="1" ht="15.75" thickBot="1" x14ac:dyDescent="0.3">
      <c r="A41" s="50" t="s">
        <v>46</v>
      </c>
      <c r="B41" s="51">
        <v>697.08</v>
      </c>
      <c r="C41" s="50" t="s">
        <v>44</v>
      </c>
      <c r="D41" s="51">
        <v>3</v>
      </c>
    </row>
    <row r="42" spans="1:4" s="39" customFormat="1" ht="15.75" thickBot="1" x14ac:dyDescent="0.3">
      <c r="A42" s="50" t="s">
        <v>56</v>
      </c>
      <c r="B42" s="51">
        <v>598.19000000000005</v>
      </c>
      <c r="C42" s="50" t="s">
        <v>57</v>
      </c>
      <c r="D42" s="51">
        <v>1</v>
      </c>
    </row>
    <row r="43" spans="1:4" s="39" customFormat="1" ht="15.75" thickBot="1" x14ac:dyDescent="0.3">
      <c r="A43" s="50" t="s">
        <v>89</v>
      </c>
      <c r="B43" s="51">
        <v>50830.5</v>
      </c>
      <c r="C43" s="50" t="s">
        <v>3</v>
      </c>
      <c r="D43" s="51">
        <v>235</v>
      </c>
    </row>
    <row r="44" spans="1:4" s="39" customFormat="1" ht="15.75" thickBot="1" x14ac:dyDescent="0.3">
      <c r="A44" s="50" t="s">
        <v>77</v>
      </c>
      <c r="B44" s="51">
        <v>191695</v>
      </c>
      <c r="C44" s="50" t="s">
        <v>75</v>
      </c>
      <c r="D44" s="51">
        <v>1</v>
      </c>
    </row>
    <row r="45" spans="1:4" s="39" customFormat="1" ht="15.75" thickBot="1" x14ac:dyDescent="0.3">
      <c r="A45" s="50" t="s">
        <v>78</v>
      </c>
      <c r="B45" s="51">
        <v>14866.67</v>
      </c>
      <c r="C45" s="50" t="s">
        <v>4</v>
      </c>
      <c r="D45" s="51">
        <v>91</v>
      </c>
    </row>
    <row r="46" spans="1:4" s="39" customFormat="1" ht="15.75" thickBot="1" x14ac:dyDescent="0.3">
      <c r="A46" s="50" t="s">
        <v>49</v>
      </c>
      <c r="B46" s="51">
        <v>929.44</v>
      </c>
      <c r="C46" s="50" t="s">
        <v>44</v>
      </c>
      <c r="D46" s="51">
        <v>4</v>
      </c>
    </row>
    <row r="47" spans="1:4" s="39" customFormat="1" ht="15.75" thickBot="1" x14ac:dyDescent="0.3">
      <c r="A47" s="50" t="s">
        <v>80</v>
      </c>
      <c r="B47" s="51">
        <v>68602.3</v>
      </c>
      <c r="C47" s="50" t="s">
        <v>81</v>
      </c>
      <c r="D47" s="51">
        <v>11.3</v>
      </c>
    </row>
    <row r="48" spans="1:4" ht="43.5" thickBot="1" x14ac:dyDescent="0.3">
      <c r="A48" s="18" t="s">
        <v>17</v>
      </c>
      <c r="B48" s="31">
        <f>SUM(B49:B64)</f>
        <v>78774.039999999994</v>
      </c>
      <c r="C48" s="48" t="s">
        <v>53</v>
      </c>
      <c r="D48" s="19"/>
    </row>
    <row r="49" spans="1:4" s="39" customFormat="1" ht="15.75" thickBot="1" x14ac:dyDescent="0.3">
      <c r="A49" s="50" t="s">
        <v>82</v>
      </c>
      <c r="B49" s="51">
        <v>1389</v>
      </c>
      <c r="C49" s="50" t="s">
        <v>19</v>
      </c>
      <c r="D49" s="51">
        <v>2</v>
      </c>
    </row>
    <row r="50" spans="1:4" s="39" customFormat="1" ht="15.75" thickBot="1" x14ac:dyDescent="0.3">
      <c r="A50" s="50" t="s">
        <v>83</v>
      </c>
      <c r="B50" s="51">
        <v>18048</v>
      </c>
      <c r="C50" s="50" t="s">
        <v>4</v>
      </c>
      <c r="D50" s="51">
        <v>12</v>
      </c>
    </row>
    <row r="51" spans="1:4" s="39" customFormat="1" ht="15.75" thickBot="1" x14ac:dyDescent="0.3">
      <c r="A51" s="50" t="s">
        <v>84</v>
      </c>
      <c r="B51" s="51">
        <v>638.91</v>
      </c>
      <c r="C51" s="50" t="s">
        <v>85</v>
      </c>
      <c r="D51" s="51">
        <v>0.5</v>
      </c>
    </row>
    <row r="52" spans="1:4" s="39" customFormat="1" ht="15.75" thickBot="1" x14ac:dyDescent="0.3">
      <c r="A52" s="50" t="s">
        <v>86</v>
      </c>
      <c r="B52" s="51">
        <v>548</v>
      </c>
      <c r="C52" s="50" t="s">
        <v>4</v>
      </c>
      <c r="D52" s="51">
        <v>0.5</v>
      </c>
    </row>
    <row r="53" spans="1:4" s="39" customFormat="1" ht="15.75" thickBot="1" x14ac:dyDescent="0.3">
      <c r="A53" s="50" t="s">
        <v>51</v>
      </c>
      <c r="B53" s="51">
        <v>342.68</v>
      </c>
      <c r="C53" s="50" t="s">
        <v>44</v>
      </c>
      <c r="D53" s="51">
        <v>2</v>
      </c>
    </row>
    <row r="54" spans="1:4" s="39" customFormat="1" ht="15.75" thickBot="1" x14ac:dyDescent="0.3">
      <c r="A54" s="50" t="s">
        <v>104</v>
      </c>
      <c r="B54" s="51">
        <v>17365.53</v>
      </c>
      <c r="C54" s="50" t="s">
        <v>105</v>
      </c>
      <c r="D54" s="51">
        <v>1</v>
      </c>
    </row>
    <row r="55" spans="1:4" s="39" customFormat="1" ht="15.75" thickBot="1" x14ac:dyDescent="0.3">
      <c r="A55" s="50" t="s">
        <v>106</v>
      </c>
      <c r="B55" s="51">
        <v>3300</v>
      </c>
      <c r="C55" s="50" t="s">
        <v>4</v>
      </c>
      <c r="D55" s="51">
        <v>2</v>
      </c>
    </row>
    <row r="56" spans="1:4" s="39" customFormat="1" ht="15.75" thickBot="1" x14ac:dyDescent="0.3">
      <c r="A56" s="50" t="s">
        <v>107</v>
      </c>
      <c r="B56" s="51">
        <v>160.5</v>
      </c>
      <c r="C56" s="50" t="s">
        <v>4</v>
      </c>
      <c r="D56" s="51">
        <v>0.1</v>
      </c>
    </row>
    <row r="57" spans="1:4" s="39" customFormat="1" ht="15.75" thickBot="1" x14ac:dyDescent="0.3">
      <c r="A57" s="50" t="s">
        <v>108</v>
      </c>
      <c r="B57" s="51">
        <v>6940</v>
      </c>
      <c r="C57" s="50" t="s">
        <v>4</v>
      </c>
      <c r="D57" s="51">
        <v>4</v>
      </c>
    </row>
    <row r="58" spans="1:4" s="39" customFormat="1" ht="15.75" thickBot="1" x14ac:dyDescent="0.3">
      <c r="A58" s="50" t="s">
        <v>74</v>
      </c>
      <c r="B58" s="51">
        <v>3051.44</v>
      </c>
      <c r="C58" s="50" t="s">
        <v>75</v>
      </c>
      <c r="D58" s="51">
        <v>8</v>
      </c>
    </row>
    <row r="59" spans="1:4" s="39" customFormat="1" ht="15.75" thickBot="1" x14ac:dyDescent="0.3">
      <c r="A59" s="50" t="s">
        <v>76</v>
      </c>
      <c r="B59" s="51">
        <v>1117.43</v>
      </c>
      <c r="C59" s="50" t="s">
        <v>44</v>
      </c>
      <c r="D59" s="51">
        <v>1</v>
      </c>
    </row>
    <row r="60" spans="1:4" s="39" customFormat="1" ht="15.75" thickBot="1" x14ac:dyDescent="0.3">
      <c r="A60" s="50" t="s">
        <v>48</v>
      </c>
      <c r="B60" s="51">
        <v>6968</v>
      </c>
      <c r="C60" s="50" t="s">
        <v>4</v>
      </c>
      <c r="D60" s="51">
        <v>50</v>
      </c>
    </row>
    <row r="61" spans="1:4" s="39" customFormat="1" ht="15.75" thickBot="1" x14ac:dyDescent="0.3">
      <c r="A61" s="50" t="s">
        <v>58</v>
      </c>
      <c r="B61" s="51">
        <v>1461.02</v>
      </c>
      <c r="C61" s="50" t="s">
        <v>44</v>
      </c>
      <c r="D61" s="51">
        <v>1</v>
      </c>
    </row>
    <row r="62" spans="1:4" s="39" customFormat="1" ht="15.75" thickBot="1" x14ac:dyDescent="0.3">
      <c r="A62" s="50" t="s">
        <v>38</v>
      </c>
      <c r="B62" s="51">
        <v>11343</v>
      </c>
      <c r="C62" s="50" t="s">
        <v>37</v>
      </c>
      <c r="D62" s="51">
        <v>20</v>
      </c>
    </row>
    <row r="63" spans="1:4" s="39" customFormat="1" ht="15.75" thickBot="1" x14ac:dyDescent="0.3">
      <c r="A63" s="50" t="s">
        <v>18</v>
      </c>
      <c r="B63" s="51">
        <v>5665.52</v>
      </c>
      <c r="C63" s="50" t="s">
        <v>19</v>
      </c>
      <c r="D63" s="51">
        <v>7</v>
      </c>
    </row>
    <row r="64" spans="1:4" s="39" customFormat="1" ht="15.75" thickBot="1" x14ac:dyDescent="0.3">
      <c r="A64" s="50" t="s">
        <v>79</v>
      </c>
      <c r="B64" s="51">
        <v>435.01</v>
      </c>
      <c r="C64" s="50" t="s">
        <v>44</v>
      </c>
      <c r="D64" s="51">
        <v>1</v>
      </c>
    </row>
    <row r="65" spans="1:4" ht="28.5" x14ac:dyDescent="0.25">
      <c r="A65" s="18" t="s">
        <v>20</v>
      </c>
      <c r="B65" s="31">
        <v>0</v>
      </c>
      <c r="C65" s="48" t="s">
        <v>53</v>
      </c>
      <c r="D65" s="19"/>
    </row>
    <row r="66" spans="1:4" ht="28.5" x14ac:dyDescent="0.25">
      <c r="A66" s="18" t="s">
        <v>21</v>
      </c>
      <c r="B66" s="31">
        <v>0</v>
      </c>
      <c r="C66" s="48" t="s">
        <v>53</v>
      </c>
      <c r="D66" s="19"/>
    </row>
    <row r="67" spans="1:4" x14ac:dyDescent="0.25">
      <c r="A67" s="18" t="s">
        <v>22</v>
      </c>
      <c r="B67" s="31">
        <v>0</v>
      </c>
      <c r="C67" s="48" t="s">
        <v>53</v>
      </c>
      <c r="D67" s="19"/>
    </row>
    <row r="68" spans="1:4" ht="29.25" thickBot="1" x14ac:dyDescent="0.3">
      <c r="A68" s="18" t="s">
        <v>23</v>
      </c>
      <c r="B68" s="31">
        <f>SUM(B69:B70)</f>
        <v>1949.46</v>
      </c>
      <c r="C68" s="48" t="s">
        <v>53</v>
      </c>
      <c r="D68" s="19"/>
    </row>
    <row r="69" spans="1:4" s="39" customFormat="1" ht="15.75" thickBot="1" x14ac:dyDescent="0.3">
      <c r="A69" s="50" t="s">
        <v>52</v>
      </c>
      <c r="B69" s="51">
        <v>1949.46</v>
      </c>
      <c r="C69" s="50" t="s">
        <v>44</v>
      </c>
      <c r="D69" s="51">
        <v>6</v>
      </c>
    </row>
    <row r="70" spans="1:4" s="20" customFormat="1" x14ac:dyDescent="0.25">
      <c r="A70" s="28"/>
      <c r="B70" s="35"/>
      <c r="C70" s="29"/>
      <c r="D70" s="29"/>
    </row>
    <row r="71" spans="1:4" ht="28.5" x14ac:dyDescent="0.25">
      <c r="A71" s="18" t="s">
        <v>24</v>
      </c>
      <c r="B71" s="31">
        <v>0</v>
      </c>
      <c r="C71" s="48" t="s">
        <v>53</v>
      </c>
      <c r="D71" s="19"/>
    </row>
    <row r="72" spans="1:4" ht="29.25" thickBot="1" x14ac:dyDescent="0.3">
      <c r="A72" s="18" t="s">
        <v>25</v>
      </c>
      <c r="B72" s="31">
        <f>B73+B74</f>
        <v>50526.9</v>
      </c>
      <c r="C72" s="48" t="s">
        <v>53</v>
      </c>
      <c r="D72" s="19"/>
    </row>
    <row r="73" spans="1:4" s="39" customFormat="1" ht="15.75" thickBot="1" x14ac:dyDescent="0.3">
      <c r="A73" s="50" t="s">
        <v>87</v>
      </c>
      <c r="B73" s="51">
        <v>24448.5</v>
      </c>
      <c r="C73" s="50" t="s">
        <v>4</v>
      </c>
      <c r="D73" s="51">
        <v>27165</v>
      </c>
    </row>
    <row r="74" spans="1:4" s="39" customFormat="1" ht="15.75" thickBot="1" x14ac:dyDescent="0.3">
      <c r="A74" s="50" t="s">
        <v>88</v>
      </c>
      <c r="B74" s="51">
        <v>26078.400000000001</v>
      </c>
      <c r="C74" s="50" t="s">
        <v>3</v>
      </c>
      <c r="D74" s="51">
        <v>27165</v>
      </c>
    </row>
    <row r="75" spans="1:4" ht="29.25" thickBot="1" x14ac:dyDescent="0.3">
      <c r="A75" s="18" t="s">
        <v>26</v>
      </c>
      <c r="B75" s="31">
        <f>B76+B77</f>
        <v>4887.2000000000007</v>
      </c>
      <c r="C75" s="48" t="s">
        <v>53</v>
      </c>
      <c r="D75" s="19"/>
    </row>
    <row r="76" spans="1:4" s="39" customFormat="1" ht="15.75" thickBot="1" x14ac:dyDescent="0.3">
      <c r="A76" s="50" t="s">
        <v>62</v>
      </c>
      <c r="B76" s="51">
        <v>2850.05</v>
      </c>
      <c r="C76" s="50" t="s">
        <v>3</v>
      </c>
      <c r="D76" s="51">
        <v>979.4</v>
      </c>
    </row>
    <row r="77" spans="1:4" s="39" customFormat="1" ht="15.75" thickBot="1" x14ac:dyDescent="0.3">
      <c r="A77" s="50" t="s">
        <v>63</v>
      </c>
      <c r="B77" s="51">
        <v>2037.15</v>
      </c>
      <c r="C77" s="50" t="s">
        <v>3</v>
      </c>
      <c r="D77" s="51">
        <v>979.4</v>
      </c>
    </row>
    <row r="78" spans="1:4" ht="57.75" thickBot="1" x14ac:dyDescent="0.3">
      <c r="A78" s="18" t="s">
        <v>27</v>
      </c>
      <c r="B78" s="31">
        <f>SUM(B79:B84)</f>
        <v>145295.53</v>
      </c>
      <c r="C78" s="48" t="s">
        <v>53</v>
      </c>
      <c r="D78" s="19"/>
    </row>
    <row r="79" spans="1:4" s="39" customFormat="1" ht="15.75" thickBot="1" x14ac:dyDescent="0.3">
      <c r="A79" s="50" t="s">
        <v>72</v>
      </c>
      <c r="B79" s="51">
        <v>461.81</v>
      </c>
      <c r="C79" s="50" t="s">
        <v>3</v>
      </c>
      <c r="D79" s="51">
        <v>27165</v>
      </c>
    </row>
    <row r="80" spans="1:4" s="39" customFormat="1" ht="15.75" thickBot="1" x14ac:dyDescent="0.3">
      <c r="A80" s="50" t="s">
        <v>73</v>
      </c>
      <c r="B80" s="51">
        <v>461.81</v>
      </c>
      <c r="C80" s="50" t="s">
        <v>3</v>
      </c>
      <c r="D80" s="51">
        <v>27165</v>
      </c>
    </row>
    <row r="81" spans="1:8" s="39" customFormat="1" ht="15.75" thickBot="1" x14ac:dyDescent="0.3">
      <c r="A81" s="50" t="s">
        <v>64</v>
      </c>
      <c r="B81" s="51">
        <v>1554</v>
      </c>
      <c r="C81" s="50" t="s">
        <v>65</v>
      </c>
      <c r="D81" s="51">
        <v>200</v>
      </c>
    </row>
    <row r="82" spans="1:8" s="39" customFormat="1" ht="15.75" thickBot="1" x14ac:dyDescent="0.3">
      <c r="A82" s="50" t="s">
        <v>92</v>
      </c>
      <c r="B82" s="51">
        <v>66560.37</v>
      </c>
      <c r="C82" s="50" t="s">
        <v>3</v>
      </c>
      <c r="D82" s="51">
        <v>27167.5</v>
      </c>
    </row>
    <row r="83" spans="1:8" s="39" customFormat="1" ht="15.75" thickBot="1" x14ac:dyDescent="0.3">
      <c r="A83" s="50" t="s">
        <v>93</v>
      </c>
      <c r="B83" s="51">
        <v>74795.600000000006</v>
      </c>
      <c r="C83" s="50" t="s">
        <v>3</v>
      </c>
      <c r="D83" s="51">
        <v>27198.400000000001</v>
      </c>
    </row>
    <row r="84" spans="1:8" s="39" customFormat="1" ht="15.75" thickBot="1" x14ac:dyDescent="0.3">
      <c r="A84" s="50" t="s">
        <v>96</v>
      </c>
      <c r="B84" s="51">
        <v>1461.94</v>
      </c>
      <c r="C84" s="50" t="s">
        <v>44</v>
      </c>
      <c r="D84" s="51">
        <v>1</v>
      </c>
    </row>
    <row r="85" spans="1:8" x14ac:dyDescent="0.25">
      <c r="A85" s="18" t="s">
        <v>28</v>
      </c>
      <c r="B85" s="31">
        <f>B86+B87</f>
        <v>49390.31</v>
      </c>
      <c r="C85" s="48" t="s">
        <v>53</v>
      </c>
      <c r="D85" s="19"/>
    </row>
    <row r="86" spans="1:8" ht="30" x14ac:dyDescent="0.25">
      <c r="A86" s="24" t="s">
        <v>6</v>
      </c>
      <c r="B86" s="37">
        <f>D86*5*12</f>
        <v>4800</v>
      </c>
      <c r="C86" s="25" t="s">
        <v>5</v>
      </c>
      <c r="D86" s="21">
        <v>80</v>
      </c>
    </row>
    <row r="87" spans="1:8" x14ac:dyDescent="0.25">
      <c r="A87" s="24" t="s">
        <v>31</v>
      </c>
      <c r="B87" s="37">
        <v>44590.31</v>
      </c>
      <c r="C87" s="16" t="s">
        <v>53</v>
      </c>
      <c r="D87" s="21"/>
    </row>
    <row r="88" spans="1:8" x14ac:dyDescent="0.25">
      <c r="A88" s="26" t="s">
        <v>114</v>
      </c>
      <c r="B88" s="31">
        <f>B16+B19+B22+B25+B32+B48+B65+B66+B67+B68+B71+B72+B75+B78</f>
        <v>1009220.9799999999</v>
      </c>
      <c r="C88" s="48" t="s">
        <v>53</v>
      </c>
      <c r="D88" s="19"/>
      <c r="H88" s="1" t="e">
        <f>B88='[1]Работы 2020'!C45</f>
        <v>#REF!</v>
      </c>
    </row>
    <row r="89" spans="1:8" x14ac:dyDescent="0.25">
      <c r="A89" s="26" t="s">
        <v>115</v>
      </c>
      <c r="B89" s="31">
        <f>B88*1.2+B85</f>
        <v>1260455.4859999998</v>
      </c>
      <c r="C89" s="48" t="s">
        <v>53</v>
      </c>
      <c r="D89" s="19"/>
    </row>
    <row r="90" spans="1:8" x14ac:dyDescent="0.25">
      <c r="A90" s="26" t="s">
        <v>116</v>
      </c>
      <c r="B90" s="31">
        <f>B9+B12-B89</f>
        <v>-19186.285999999847</v>
      </c>
      <c r="C90" s="48" t="s">
        <v>53</v>
      </c>
      <c r="D90" s="19"/>
    </row>
    <row r="91" spans="1:8" ht="28.5" x14ac:dyDescent="0.25">
      <c r="A91" s="18" t="s">
        <v>117</v>
      </c>
      <c r="B91" s="31">
        <f>B90+B11</f>
        <v>-45966.805999999866</v>
      </c>
      <c r="C91" s="48" t="s">
        <v>53</v>
      </c>
      <c r="D91" s="27"/>
    </row>
  </sheetData>
  <sheetProtection formatCells="0" formatColumns="0" formatRows="0" sort="0" autoFilter="0" pivotTables="0"/>
  <mergeCells count="8">
    <mergeCell ref="A5:D5"/>
    <mergeCell ref="A15:D15"/>
    <mergeCell ref="A1:D1"/>
    <mergeCell ref="B2:D2"/>
    <mergeCell ref="B3:D3"/>
    <mergeCell ref="B4:C4"/>
    <mergeCell ref="A8:D8"/>
    <mergeCell ref="B6:D6"/>
  </mergeCells>
  <hyperlinks>
    <hyperlink ref="C7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1"/>
  <sheetViews>
    <sheetView zoomScaleNormal="100" workbookViewId="0">
      <pane ySplit="3" topLeftCell="A31" activePane="bottomLeft" state="frozen"/>
      <selection pane="bottomLeft" activeCell="B61" sqref="B61"/>
    </sheetView>
  </sheetViews>
  <sheetFormatPr defaultRowHeight="15" x14ac:dyDescent="0.25"/>
  <cols>
    <col min="1" max="1" width="70.5703125" style="39" customWidth="1"/>
    <col min="2" max="2" width="12.5703125" style="39" customWidth="1"/>
    <col min="3" max="3" width="20.5703125" style="39" customWidth="1"/>
    <col min="4" max="4" width="12.5703125" style="39" customWidth="1"/>
    <col min="5" max="16384" width="9.140625" style="39"/>
  </cols>
  <sheetData>
    <row r="2" spans="1:4" x14ac:dyDescent="0.25">
      <c r="A2" s="39" t="s">
        <v>54</v>
      </c>
    </row>
    <row r="3" spans="1:4" x14ac:dyDescent="0.25">
      <c r="A3" s="39" t="s">
        <v>42</v>
      </c>
    </row>
    <row r="4" spans="1:4" ht="15.75" thickBot="1" x14ac:dyDescent="0.3"/>
    <row r="5" spans="1:4" ht="15.75" thickBot="1" x14ac:dyDescent="0.3">
      <c r="A5" s="49" t="s">
        <v>41</v>
      </c>
      <c r="B5" s="49" t="s">
        <v>55</v>
      </c>
      <c r="C5" s="49" t="s">
        <v>40</v>
      </c>
      <c r="D5" s="49" t="s">
        <v>39</v>
      </c>
    </row>
    <row r="6" spans="1:4" s="55" customFormat="1" ht="15.75" thickBot="1" x14ac:dyDescent="0.3">
      <c r="A6" s="53" t="s">
        <v>56</v>
      </c>
      <c r="B6" s="54">
        <v>598.19000000000005</v>
      </c>
      <c r="C6" s="53" t="s">
        <v>57</v>
      </c>
      <c r="D6" s="54">
        <v>1</v>
      </c>
    </row>
    <row r="7" spans="1:4" s="55" customFormat="1" ht="15.75" thickBot="1" x14ac:dyDescent="0.3">
      <c r="A7" s="53" t="s">
        <v>58</v>
      </c>
      <c r="B7" s="54">
        <v>1461.02</v>
      </c>
      <c r="C7" s="53" t="s">
        <v>44</v>
      </c>
      <c r="D7" s="54">
        <v>1</v>
      </c>
    </row>
    <row r="8" spans="1:4" s="55" customFormat="1" ht="15.75" thickBot="1" x14ac:dyDescent="0.3">
      <c r="A8" s="53" t="s">
        <v>59</v>
      </c>
      <c r="B8" s="54">
        <v>11511.26</v>
      </c>
      <c r="C8" s="53" t="s">
        <v>14</v>
      </c>
      <c r="D8" s="54">
        <v>178</v>
      </c>
    </row>
    <row r="9" spans="1:4" s="55" customFormat="1" ht="15.75" thickBot="1" x14ac:dyDescent="0.3">
      <c r="A9" s="53" t="s">
        <v>38</v>
      </c>
      <c r="B9" s="54">
        <v>11343</v>
      </c>
      <c r="C9" s="53" t="s">
        <v>37</v>
      </c>
      <c r="D9" s="54">
        <v>20</v>
      </c>
    </row>
    <row r="10" spans="1:4" s="55" customFormat="1" ht="15.75" thickBot="1" x14ac:dyDescent="0.3">
      <c r="A10" s="53" t="s">
        <v>60</v>
      </c>
      <c r="B10" s="54">
        <v>2716.5</v>
      </c>
      <c r="C10" s="53" t="s">
        <v>3</v>
      </c>
      <c r="D10" s="54">
        <v>27165</v>
      </c>
    </row>
    <row r="11" spans="1:4" s="55" customFormat="1" ht="15.75" thickBot="1" x14ac:dyDescent="0.3">
      <c r="A11" s="53" t="s">
        <v>61</v>
      </c>
      <c r="B11" s="54">
        <v>2444.85</v>
      </c>
      <c r="C11" s="53" t="s">
        <v>3</v>
      </c>
      <c r="D11" s="54">
        <v>27165</v>
      </c>
    </row>
    <row r="12" spans="1:4" s="55" customFormat="1" ht="15.75" thickBot="1" x14ac:dyDescent="0.3">
      <c r="A12" s="53" t="s">
        <v>62</v>
      </c>
      <c r="B12" s="54">
        <v>2850.05</v>
      </c>
      <c r="C12" s="53" t="s">
        <v>3</v>
      </c>
      <c r="D12" s="54">
        <v>979.4</v>
      </c>
    </row>
    <row r="13" spans="1:4" s="55" customFormat="1" ht="15.75" thickBot="1" x14ac:dyDescent="0.3">
      <c r="A13" s="53" t="s">
        <v>63</v>
      </c>
      <c r="B13" s="54">
        <v>2037.15</v>
      </c>
      <c r="C13" s="53" t="s">
        <v>3</v>
      </c>
      <c r="D13" s="54">
        <v>979.4</v>
      </c>
    </row>
    <row r="14" spans="1:4" s="55" customFormat="1" ht="15.75" thickBot="1" x14ac:dyDescent="0.3">
      <c r="A14" s="53" t="s">
        <v>64</v>
      </c>
      <c r="B14" s="54">
        <v>1554</v>
      </c>
      <c r="C14" s="53" t="s">
        <v>65</v>
      </c>
      <c r="D14" s="54">
        <v>200</v>
      </c>
    </row>
    <row r="15" spans="1:4" s="55" customFormat="1" ht="15.75" thickBot="1" x14ac:dyDescent="0.3">
      <c r="A15" s="53" t="s">
        <v>66</v>
      </c>
      <c r="B15" s="54">
        <v>7491.1</v>
      </c>
      <c r="C15" s="53" t="s">
        <v>4</v>
      </c>
      <c r="D15" s="54">
        <v>46</v>
      </c>
    </row>
    <row r="16" spans="1:4" s="55" customFormat="1" ht="15.75" thickBot="1" x14ac:dyDescent="0.3">
      <c r="A16" s="53" t="s">
        <v>18</v>
      </c>
      <c r="B16" s="54">
        <v>5665.52</v>
      </c>
      <c r="C16" s="53" t="s">
        <v>19</v>
      </c>
      <c r="D16" s="54">
        <v>7</v>
      </c>
    </row>
    <row r="17" spans="1:4" s="55" customFormat="1" ht="15.75" thickBot="1" x14ac:dyDescent="0.3">
      <c r="A17" s="53" t="s">
        <v>45</v>
      </c>
      <c r="B17" s="54">
        <v>158.80000000000001</v>
      </c>
      <c r="C17" s="53" t="s">
        <v>44</v>
      </c>
      <c r="D17" s="54">
        <v>2</v>
      </c>
    </row>
    <row r="18" spans="1:4" s="55" customFormat="1" ht="15.75" thickBot="1" x14ac:dyDescent="0.3">
      <c r="A18" s="53" t="s">
        <v>67</v>
      </c>
      <c r="B18" s="54">
        <v>230.61</v>
      </c>
      <c r="C18" s="53" t="s">
        <v>44</v>
      </c>
      <c r="D18" s="54">
        <v>1</v>
      </c>
    </row>
    <row r="19" spans="1:4" s="55" customFormat="1" ht="15.75" thickBot="1" x14ac:dyDescent="0.3">
      <c r="A19" s="53" t="s">
        <v>46</v>
      </c>
      <c r="B19" s="54">
        <v>697.08</v>
      </c>
      <c r="C19" s="53" t="s">
        <v>44</v>
      </c>
      <c r="D19" s="54">
        <v>3</v>
      </c>
    </row>
    <row r="20" spans="1:4" s="55" customFormat="1" ht="15.75" thickBot="1" x14ac:dyDescent="0.3">
      <c r="A20" s="53" t="s">
        <v>68</v>
      </c>
      <c r="B20" s="54">
        <v>12295.08</v>
      </c>
      <c r="C20" s="53" t="s">
        <v>47</v>
      </c>
      <c r="D20" s="54">
        <v>1</v>
      </c>
    </row>
    <row r="21" spans="1:4" s="55" customFormat="1" ht="15.75" thickBot="1" x14ac:dyDescent="0.3">
      <c r="A21" s="53" t="s">
        <v>69</v>
      </c>
      <c r="B21" s="54">
        <v>10660.32</v>
      </c>
      <c r="C21" s="53" t="s">
        <v>47</v>
      </c>
      <c r="D21" s="54">
        <v>3</v>
      </c>
    </row>
    <row r="22" spans="1:4" s="55" customFormat="1" ht="15.75" thickBot="1" x14ac:dyDescent="0.3">
      <c r="A22" s="53" t="s">
        <v>70</v>
      </c>
      <c r="B22" s="54">
        <v>1784.26</v>
      </c>
      <c r="C22" s="53" t="s">
        <v>71</v>
      </c>
      <c r="D22" s="54">
        <v>1</v>
      </c>
    </row>
    <row r="23" spans="1:4" s="55" customFormat="1" ht="15.75" thickBot="1" x14ac:dyDescent="0.3">
      <c r="A23" s="53" t="s">
        <v>72</v>
      </c>
      <c r="B23" s="54">
        <v>461.81</v>
      </c>
      <c r="C23" s="53" t="s">
        <v>3</v>
      </c>
      <c r="D23" s="54">
        <v>27165</v>
      </c>
    </row>
    <row r="24" spans="1:4" s="55" customFormat="1" ht="15.75" thickBot="1" x14ac:dyDescent="0.3">
      <c r="A24" s="53" t="s">
        <v>73</v>
      </c>
      <c r="B24" s="54">
        <v>461.81</v>
      </c>
      <c r="C24" s="53" t="s">
        <v>3</v>
      </c>
      <c r="D24" s="54">
        <v>27165</v>
      </c>
    </row>
    <row r="25" spans="1:4" s="55" customFormat="1" ht="15.75" thickBot="1" x14ac:dyDescent="0.3">
      <c r="A25" s="53" t="s">
        <v>74</v>
      </c>
      <c r="B25" s="54">
        <v>3051.44</v>
      </c>
      <c r="C25" s="53" t="s">
        <v>75</v>
      </c>
      <c r="D25" s="54">
        <v>8</v>
      </c>
    </row>
    <row r="26" spans="1:4" s="55" customFormat="1" ht="15.75" thickBot="1" x14ac:dyDescent="0.3">
      <c r="A26" s="53" t="s">
        <v>76</v>
      </c>
      <c r="B26" s="54">
        <v>1117.43</v>
      </c>
      <c r="C26" s="53" t="s">
        <v>44</v>
      </c>
      <c r="D26" s="54">
        <v>1</v>
      </c>
    </row>
    <row r="27" spans="1:4" s="55" customFormat="1" ht="15.75" thickBot="1" x14ac:dyDescent="0.3">
      <c r="A27" s="53" t="s">
        <v>48</v>
      </c>
      <c r="B27" s="54">
        <v>6968</v>
      </c>
      <c r="C27" s="53" t="s">
        <v>4</v>
      </c>
      <c r="D27" s="54">
        <v>50</v>
      </c>
    </row>
    <row r="28" spans="1:4" s="55" customFormat="1" ht="15.75" thickBot="1" x14ac:dyDescent="0.3">
      <c r="A28" s="53" t="s">
        <v>77</v>
      </c>
      <c r="B28" s="54">
        <v>191695</v>
      </c>
      <c r="C28" s="53" t="s">
        <v>75</v>
      </c>
      <c r="D28" s="54">
        <v>1</v>
      </c>
    </row>
    <row r="29" spans="1:4" s="55" customFormat="1" ht="15.75" thickBot="1" x14ac:dyDescent="0.3">
      <c r="A29" s="53" t="s">
        <v>78</v>
      </c>
      <c r="B29" s="54">
        <v>14866.67</v>
      </c>
      <c r="C29" s="53" t="s">
        <v>4</v>
      </c>
      <c r="D29" s="54">
        <v>91</v>
      </c>
    </row>
    <row r="30" spans="1:4" s="55" customFormat="1" ht="15.75" thickBot="1" x14ac:dyDescent="0.3">
      <c r="A30" s="53" t="s">
        <v>49</v>
      </c>
      <c r="B30" s="54">
        <v>929.44</v>
      </c>
      <c r="C30" s="53" t="s">
        <v>44</v>
      </c>
      <c r="D30" s="54">
        <v>4</v>
      </c>
    </row>
    <row r="31" spans="1:4" s="55" customFormat="1" ht="15.75" thickBot="1" x14ac:dyDescent="0.3">
      <c r="A31" s="53" t="s">
        <v>79</v>
      </c>
      <c r="B31" s="54">
        <v>435.01</v>
      </c>
      <c r="C31" s="53" t="s">
        <v>44</v>
      </c>
      <c r="D31" s="54">
        <v>1</v>
      </c>
    </row>
    <row r="32" spans="1:4" s="55" customFormat="1" ht="15.75" thickBot="1" x14ac:dyDescent="0.3">
      <c r="A32" s="53" t="s">
        <v>80</v>
      </c>
      <c r="B32" s="54">
        <v>68602.3</v>
      </c>
      <c r="C32" s="53" t="s">
        <v>81</v>
      </c>
      <c r="D32" s="54">
        <v>11.3</v>
      </c>
    </row>
    <row r="33" spans="1:4" s="55" customFormat="1" ht="15.75" thickBot="1" x14ac:dyDescent="0.3">
      <c r="A33" s="53" t="s">
        <v>82</v>
      </c>
      <c r="B33" s="54">
        <v>1389</v>
      </c>
      <c r="C33" s="53" t="s">
        <v>19</v>
      </c>
      <c r="D33" s="54">
        <v>2</v>
      </c>
    </row>
    <row r="34" spans="1:4" s="55" customFormat="1" ht="15.75" thickBot="1" x14ac:dyDescent="0.3">
      <c r="A34" s="53" t="s">
        <v>83</v>
      </c>
      <c r="B34" s="54">
        <v>18048</v>
      </c>
      <c r="C34" s="53" t="s">
        <v>4</v>
      </c>
      <c r="D34" s="54">
        <v>12</v>
      </c>
    </row>
    <row r="35" spans="1:4" s="55" customFormat="1" ht="15.75" thickBot="1" x14ac:dyDescent="0.3">
      <c r="A35" s="53" t="s">
        <v>84</v>
      </c>
      <c r="B35" s="54">
        <v>638.91</v>
      </c>
      <c r="C35" s="53" t="s">
        <v>85</v>
      </c>
      <c r="D35" s="54">
        <v>0.5</v>
      </c>
    </row>
    <row r="36" spans="1:4" s="55" customFormat="1" ht="15.75" thickBot="1" x14ac:dyDescent="0.3">
      <c r="A36" s="53" t="s">
        <v>86</v>
      </c>
      <c r="B36" s="54">
        <v>548</v>
      </c>
      <c r="C36" s="53" t="s">
        <v>4</v>
      </c>
      <c r="D36" s="54">
        <v>0.5</v>
      </c>
    </row>
    <row r="37" spans="1:4" s="55" customFormat="1" ht="15.75" thickBot="1" x14ac:dyDescent="0.3">
      <c r="A37" s="53" t="s">
        <v>87</v>
      </c>
      <c r="B37" s="54">
        <v>24448.5</v>
      </c>
      <c r="C37" s="53" t="s">
        <v>4</v>
      </c>
      <c r="D37" s="54">
        <v>27165</v>
      </c>
    </row>
    <row r="38" spans="1:4" s="55" customFormat="1" ht="15.75" thickBot="1" x14ac:dyDescent="0.3">
      <c r="A38" s="53" t="s">
        <v>88</v>
      </c>
      <c r="B38" s="54">
        <v>26078.400000000001</v>
      </c>
      <c r="C38" s="53" t="s">
        <v>3</v>
      </c>
      <c r="D38" s="54">
        <v>27165</v>
      </c>
    </row>
    <row r="39" spans="1:4" s="55" customFormat="1" ht="15.75" thickBot="1" x14ac:dyDescent="0.3">
      <c r="A39" s="53" t="s">
        <v>89</v>
      </c>
      <c r="B39" s="54">
        <v>50830.5</v>
      </c>
      <c r="C39" s="53" t="s">
        <v>3</v>
      </c>
      <c r="D39" s="54">
        <v>235</v>
      </c>
    </row>
    <row r="40" spans="1:4" s="55" customFormat="1" ht="15.75" thickBot="1" x14ac:dyDescent="0.3">
      <c r="A40" s="53" t="s">
        <v>90</v>
      </c>
      <c r="B40" s="54">
        <v>45098.05</v>
      </c>
      <c r="C40" s="53" t="s">
        <v>3</v>
      </c>
      <c r="D40" s="54">
        <v>27167.5</v>
      </c>
    </row>
    <row r="41" spans="1:4" s="55" customFormat="1" ht="15.75" thickBot="1" x14ac:dyDescent="0.3">
      <c r="A41" s="53" t="s">
        <v>91</v>
      </c>
      <c r="B41" s="54">
        <v>51676.959999999999</v>
      </c>
      <c r="C41" s="53" t="s">
        <v>3</v>
      </c>
      <c r="D41" s="54">
        <v>27198.400000000001</v>
      </c>
    </row>
    <row r="42" spans="1:4" s="55" customFormat="1" ht="15.75" thickBot="1" x14ac:dyDescent="0.3">
      <c r="A42" s="53" t="s">
        <v>92</v>
      </c>
      <c r="B42" s="54">
        <v>66560.37</v>
      </c>
      <c r="C42" s="53" t="s">
        <v>3</v>
      </c>
      <c r="D42" s="54">
        <v>27167.5</v>
      </c>
    </row>
    <row r="43" spans="1:4" s="55" customFormat="1" ht="15.75" thickBot="1" x14ac:dyDescent="0.3">
      <c r="A43" s="53" t="s">
        <v>93</v>
      </c>
      <c r="B43" s="54">
        <v>74795.600000000006</v>
      </c>
      <c r="C43" s="53" t="s">
        <v>3</v>
      </c>
      <c r="D43" s="54">
        <v>27198.400000000001</v>
      </c>
    </row>
    <row r="44" spans="1:4" s="55" customFormat="1" ht="15.75" thickBot="1" x14ac:dyDescent="0.3">
      <c r="A44" s="53" t="s">
        <v>94</v>
      </c>
      <c r="B44" s="54">
        <v>107301.75</v>
      </c>
      <c r="C44" s="53" t="s">
        <v>4</v>
      </c>
      <c r="D44" s="54">
        <v>27165</v>
      </c>
    </row>
    <row r="45" spans="1:4" s="55" customFormat="1" ht="15.75" thickBot="1" x14ac:dyDescent="0.3">
      <c r="A45" s="53" t="s">
        <v>95</v>
      </c>
      <c r="B45" s="54">
        <v>111919.8</v>
      </c>
      <c r="C45" s="53" t="s">
        <v>3</v>
      </c>
      <c r="D45" s="54">
        <v>27165</v>
      </c>
    </row>
    <row r="46" spans="1:4" s="55" customFormat="1" ht="15.75" thickBot="1" x14ac:dyDescent="0.3">
      <c r="A46" s="53" t="s">
        <v>96</v>
      </c>
      <c r="B46" s="54">
        <v>1461.94</v>
      </c>
      <c r="C46" s="53" t="s">
        <v>44</v>
      </c>
      <c r="D46" s="54">
        <v>1</v>
      </c>
    </row>
    <row r="47" spans="1:4" s="55" customFormat="1" ht="15.75" thickBot="1" x14ac:dyDescent="0.3">
      <c r="A47" s="53" t="s">
        <v>50</v>
      </c>
      <c r="B47" s="54">
        <v>1032.8499999999999</v>
      </c>
      <c r="C47" s="53" t="s">
        <v>97</v>
      </c>
      <c r="D47" s="54">
        <v>1</v>
      </c>
    </row>
    <row r="48" spans="1:4" s="55" customFormat="1" ht="15.75" thickBot="1" x14ac:dyDescent="0.3">
      <c r="A48" s="53" t="s">
        <v>51</v>
      </c>
      <c r="B48" s="54">
        <v>342.68</v>
      </c>
      <c r="C48" s="53" t="s">
        <v>44</v>
      </c>
      <c r="D48" s="54">
        <v>2</v>
      </c>
    </row>
    <row r="49" spans="1:4" s="55" customFormat="1" ht="15.75" thickBot="1" x14ac:dyDescent="0.3">
      <c r="A49" s="53" t="s">
        <v>98</v>
      </c>
      <c r="B49" s="54">
        <v>105.18</v>
      </c>
      <c r="C49" s="53" t="s">
        <v>99</v>
      </c>
      <c r="D49" s="54">
        <v>2</v>
      </c>
    </row>
    <row r="50" spans="1:4" s="55" customFormat="1" ht="15.75" thickBot="1" x14ac:dyDescent="0.3">
      <c r="A50" s="53" t="s">
        <v>52</v>
      </c>
      <c r="B50" s="54">
        <v>1949.46</v>
      </c>
      <c r="C50" s="53" t="s">
        <v>44</v>
      </c>
      <c r="D50" s="54">
        <v>6</v>
      </c>
    </row>
    <row r="51" spans="1:4" s="55" customFormat="1" ht="15.75" thickBot="1" x14ac:dyDescent="0.3">
      <c r="A51" s="53" t="s">
        <v>100</v>
      </c>
      <c r="B51" s="54">
        <v>2444.85</v>
      </c>
      <c r="C51" s="53" t="s">
        <v>3</v>
      </c>
      <c r="D51" s="54">
        <v>27165</v>
      </c>
    </row>
    <row r="52" spans="1:4" s="55" customFormat="1" ht="15.75" thickBot="1" x14ac:dyDescent="0.3">
      <c r="A52" s="53" t="s">
        <v>101</v>
      </c>
      <c r="B52" s="54">
        <v>2444.85</v>
      </c>
      <c r="C52" s="53" t="s">
        <v>3</v>
      </c>
      <c r="D52" s="54">
        <v>27165</v>
      </c>
    </row>
    <row r="53" spans="1:4" s="55" customFormat="1" ht="15.75" thickBot="1" x14ac:dyDescent="0.3">
      <c r="A53" s="53" t="s">
        <v>102</v>
      </c>
      <c r="B53" s="54">
        <v>14125.8</v>
      </c>
      <c r="C53" s="53" t="s">
        <v>3</v>
      </c>
      <c r="D53" s="54">
        <v>27165</v>
      </c>
    </row>
    <row r="54" spans="1:4" s="55" customFormat="1" ht="15.75" thickBot="1" x14ac:dyDescent="0.3">
      <c r="A54" s="53" t="s">
        <v>103</v>
      </c>
      <c r="B54" s="54">
        <v>14125.8</v>
      </c>
      <c r="C54" s="53" t="s">
        <v>3</v>
      </c>
      <c r="D54" s="54">
        <v>27165</v>
      </c>
    </row>
    <row r="55" spans="1:4" s="55" customFormat="1" ht="15.75" thickBot="1" x14ac:dyDescent="0.3">
      <c r="A55" s="53" t="s">
        <v>104</v>
      </c>
      <c r="B55" s="54">
        <v>17365.53</v>
      </c>
      <c r="C55" s="53" t="s">
        <v>105</v>
      </c>
      <c r="D55" s="54">
        <v>1</v>
      </c>
    </row>
    <row r="56" spans="1:4" s="55" customFormat="1" ht="15.75" thickBot="1" x14ac:dyDescent="0.3">
      <c r="A56" s="53" t="s">
        <v>106</v>
      </c>
      <c r="B56" s="54">
        <v>3300</v>
      </c>
      <c r="C56" s="53" t="s">
        <v>4</v>
      </c>
      <c r="D56" s="54">
        <v>2</v>
      </c>
    </row>
    <row r="57" spans="1:4" s="55" customFormat="1" ht="15.75" thickBot="1" x14ac:dyDescent="0.3">
      <c r="A57" s="53" t="s">
        <v>107</v>
      </c>
      <c r="B57" s="54">
        <v>160.5</v>
      </c>
      <c r="C57" s="53" t="s">
        <v>4</v>
      </c>
      <c r="D57" s="54">
        <v>0.1</v>
      </c>
    </row>
    <row r="58" spans="1:4" s="55" customFormat="1" ht="15.75" thickBot="1" x14ac:dyDescent="0.3">
      <c r="A58" s="53" t="s">
        <v>108</v>
      </c>
      <c r="B58" s="54">
        <v>6940</v>
      </c>
      <c r="C58" s="53" t="s">
        <v>4</v>
      </c>
      <c r="D58" s="54">
        <v>4</v>
      </c>
    </row>
    <row r="59" spans="1:4" ht="15.75" thickBot="1" x14ac:dyDescent="0.3">
      <c r="A59" s="50"/>
      <c r="B59" s="52">
        <f>SUM(B6:B58)</f>
        <v>1009220.98</v>
      </c>
      <c r="C59" s="50"/>
      <c r="D59" s="51"/>
    </row>
    <row r="61" spans="1:4" x14ac:dyDescent="0.25">
      <c r="B61" s="39">
        <v>1009220.9799999999</v>
      </c>
    </row>
  </sheetData>
  <autoFilter ref="A3:E4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8" width="13" customWidth="1"/>
  </cols>
  <sheetData>
    <row r="1" spans="1:8" ht="16.5" x14ac:dyDescent="0.25">
      <c r="A1" s="67"/>
      <c r="B1" s="67"/>
      <c r="C1" s="67"/>
      <c r="D1" s="67"/>
      <c r="E1" s="67"/>
      <c r="F1" s="67"/>
      <c r="G1" s="67"/>
      <c r="H1" s="67"/>
    </row>
    <row r="2" spans="1:8" x14ac:dyDescent="0.25">
      <c r="A2" s="39"/>
      <c r="B2" s="39"/>
      <c r="C2" s="39"/>
      <c r="D2" s="39"/>
      <c r="E2" s="39"/>
      <c r="F2" s="39"/>
      <c r="G2" s="39"/>
      <c r="H2" s="39"/>
    </row>
    <row r="3" spans="1:8" s="38" customFormat="1" x14ac:dyDescent="0.25">
      <c r="A3" s="45"/>
      <c r="B3" s="68"/>
      <c r="C3" s="69"/>
      <c r="D3" s="45"/>
      <c r="E3" s="45"/>
      <c r="F3" s="45"/>
      <c r="G3" s="45"/>
      <c r="H3" s="45"/>
    </row>
    <row r="4" spans="1:8" x14ac:dyDescent="0.25">
      <c r="A4" s="41"/>
      <c r="B4" s="42"/>
      <c r="C4" s="70"/>
      <c r="D4" s="70"/>
      <c r="E4" s="70"/>
      <c r="F4" s="70"/>
      <c r="G4" s="70"/>
      <c r="H4" s="71"/>
    </row>
    <row r="5" spans="1:8" x14ac:dyDescent="0.25">
      <c r="A5" s="40"/>
      <c r="B5" s="65"/>
      <c r="C5" s="66"/>
      <c r="D5" s="43"/>
      <c r="E5" s="43"/>
      <c r="F5" s="44"/>
      <c r="G5" s="45"/>
      <c r="H5" s="45"/>
    </row>
    <row r="6" spans="1:8" x14ac:dyDescent="0.25">
      <c r="A6" s="40"/>
      <c r="B6" s="65"/>
      <c r="C6" s="66"/>
      <c r="D6" s="43"/>
      <c r="E6" s="43"/>
      <c r="F6" s="44"/>
      <c r="G6" s="45"/>
      <c r="H6" s="45"/>
    </row>
    <row r="7" spans="1:8" x14ac:dyDescent="0.25">
      <c r="A7" s="40"/>
      <c r="B7" s="65"/>
      <c r="C7" s="66"/>
      <c r="D7" s="43"/>
      <c r="E7" s="43"/>
      <c r="F7" s="44"/>
      <c r="G7" s="45"/>
      <c r="H7" s="45"/>
    </row>
    <row r="8" spans="1:8" x14ac:dyDescent="0.25">
      <c r="A8" s="40"/>
      <c r="B8" s="65"/>
      <c r="C8" s="66"/>
      <c r="D8" s="43"/>
      <c r="E8" s="43"/>
      <c r="F8" s="44"/>
      <c r="G8" s="45"/>
      <c r="H8" s="45"/>
    </row>
    <row r="9" spans="1:8" x14ac:dyDescent="0.25">
      <c r="A9" s="40"/>
      <c r="B9" s="65"/>
      <c r="C9" s="66"/>
      <c r="D9" s="43"/>
      <c r="E9" s="43"/>
      <c r="F9" s="44"/>
      <c r="G9" s="45"/>
      <c r="H9" s="45"/>
    </row>
    <row r="10" spans="1:8" x14ac:dyDescent="0.25">
      <c r="A10" s="40"/>
      <c r="B10" s="65"/>
      <c r="C10" s="66"/>
      <c r="D10" s="43"/>
      <c r="E10" s="43"/>
      <c r="F10" s="44"/>
      <c r="G10" s="45"/>
      <c r="H10" s="45"/>
    </row>
    <row r="11" spans="1:8" x14ac:dyDescent="0.25">
      <c r="A11" s="40"/>
      <c r="B11" s="65"/>
      <c r="C11" s="66"/>
      <c r="D11" s="43"/>
      <c r="E11" s="43"/>
      <c r="F11" s="44"/>
      <c r="G11" s="45"/>
      <c r="H11" s="45"/>
    </row>
    <row r="12" spans="1:8" x14ac:dyDescent="0.25">
      <c r="A12" s="40"/>
      <c r="B12" s="65"/>
      <c r="C12" s="66"/>
      <c r="D12" s="43"/>
      <c r="E12" s="43"/>
      <c r="F12" s="44"/>
      <c r="G12" s="45"/>
      <c r="H12" s="45"/>
    </row>
    <row r="13" spans="1:8" x14ac:dyDescent="0.25">
      <c r="A13" s="40"/>
      <c r="B13" s="65"/>
      <c r="C13" s="66"/>
      <c r="D13" s="43"/>
      <c r="E13" s="43"/>
      <c r="F13" s="44"/>
      <c r="G13" s="45"/>
      <c r="H13" s="45"/>
    </row>
    <row r="14" spans="1:8" x14ac:dyDescent="0.25">
      <c r="A14" s="40"/>
      <c r="B14" s="65"/>
      <c r="C14" s="66"/>
      <c r="D14" s="43"/>
      <c r="E14" s="43"/>
      <c r="F14" s="44"/>
      <c r="G14" s="45"/>
      <c r="H14" s="45"/>
    </row>
    <row r="15" spans="1:8" x14ac:dyDescent="0.25">
      <c r="A15" s="40"/>
      <c r="B15" s="65"/>
      <c r="C15" s="66"/>
      <c r="D15" s="43"/>
      <c r="E15" s="43"/>
      <c r="F15" s="44"/>
      <c r="G15" s="45"/>
      <c r="H15" s="45"/>
    </row>
    <row r="16" spans="1:8" x14ac:dyDescent="0.25">
      <c r="A16" s="40"/>
      <c r="B16" s="65"/>
      <c r="C16" s="66"/>
      <c r="D16" s="43"/>
      <c r="E16" s="43"/>
      <c r="F16" s="44"/>
      <c r="G16" s="45"/>
      <c r="H16" s="45"/>
    </row>
    <row r="17" spans="1:8" x14ac:dyDescent="0.25">
      <c r="A17" s="68"/>
      <c r="B17" s="72"/>
      <c r="C17" s="69"/>
      <c r="D17" s="46"/>
      <c r="E17" s="46"/>
      <c r="F17" s="47"/>
      <c r="G17" s="45"/>
      <c r="H17" s="45"/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Батарейный, д. 3</vt:lpstr>
      <vt:lpstr>Работы 2020</vt:lpstr>
      <vt:lpstr>Справка</vt:lpstr>
      <vt:lpstr>'Батарейный, д. 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2019-02-19T23:28:12Z</cp:lastPrinted>
  <dcterms:created xsi:type="dcterms:W3CDTF">2016-03-18T02:51:51Z</dcterms:created>
  <dcterms:modified xsi:type="dcterms:W3CDTF">2021-03-03T05:15:48Z</dcterms:modified>
</cp:coreProperties>
</file>