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855" windowHeight="10620"/>
  </bookViews>
  <sheets>
    <sheet name="бекетова 42" sheetId="1" r:id="rId1"/>
    <sheet name="накоп 2020" sheetId="2" r:id="rId2"/>
    <sheet name="накоп. корр-ка" sheetId="3" r:id="rId3"/>
  </sheets>
  <definedNames>
    <definedName name="_xlnm.Print_Area" localSheetId="0">'бекетова 42'!$A$1:$E$79</definedName>
  </definedNames>
  <calcPr calcId="125725"/>
</workbook>
</file>

<file path=xl/calcChain.xml><?xml version="1.0" encoding="utf-8"?>
<calcChain xmlns="http://schemas.openxmlformats.org/spreadsheetml/2006/main">
  <c r="C41" i="1"/>
  <c r="C10" l="1"/>
  <c r="C27" l="1"/>
  <c r="C36"/>
  <c r="C59" i="3"/>
  <c r="D57"/>
  <c r="C57"/>
  <c r="C53"/>
  <c r="C69" i="1" l="1"/>
  <c r="C50" i="2"/>
  <c r="C65" i="1" l="1"/>
  <c r="C20"/>
  <c r="C18"/>
  <c r="C15"/>
  <c r="C12"/>
  <c r="C9"/>
  <c r="C76" l="1"/>
  <c r="C75"/>
  <c r="F76" l="1"/>
  <c r="C7"/>
  <c r="B61" l="1"/>
  <c r="C8" l="1"/>
  <c r="C74" l="1"/>
  <c r="C77" s="1"/>
  <c r="C78" s="1"/>
  <c r="C79" l="1"/>
  <c r="B69"/>
  <c r="B63"/>
  <c r="B75" l="1"/>
  <c r="B74" s="1"/>
  <c r="B68"/>
  <c r="B65"/>
  <c r="B64"/>
  <c r="B62"/>
  <c r="B18"/>
  <c r="B15"/>
  <c r="B12"/>
  <c r="B76" l="1"/>
</calcChain>
</file>

<file path=xl/sharedStrings.xml><?xml version="1.0" encoding="utf-8"?>
<sst xmlns="http://schemas.openxmlformats.org/spreadsheetml/2006/main" count="338" uniqueCount="105">
  <si>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</si>
  <si>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</si>
  <si>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</si>
  <si>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</si>
  <si>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</si>
  <si>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</si>
  <si>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</si>
  <si>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</si>
  <si>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</si>
  <si>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</si>
  <si>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</si>
  <si>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</si>
  <si>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</si>
  <si>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</si>
  <si>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</si>
  <si>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</si>
  <si>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</si>
  <si>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</si>
  <si>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</si>
  <si>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</si>
  <si>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</si>
  <si>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</si>
  <si>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</si>
  <si>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</si>
  <si>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</si>
  <si>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</si>
  <si>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</si>
  <si>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</si>
  <si>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</si>
  <si>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42</t>
  </si>
  <si>
    <t>Чел.</t>
  </si>
  <si>
    <t>Выезд а/машины по заявке</t>
  </si>
  <si>
    <t>выезд</t>
  </si>
  <si>
    <t>м2</t>
  </si>
  <si>
    <t>Закрытие и открытие стояков</t>
  </si>
  <si>
    <t>1 стояк</t>
  </si>
  <si>
    <t>м</t>
  </si>
  <si>
    <t>Кол-во</t>
  </si>
  <si>
    <t>Ед.изм</t>
  </si>
  <si>
    <t>Наименование работ</t>
  </si>
  <si>
    <t xml:space="preserve">По адресу БЕКЕТОВА ул. д.42                                            </t>
  </si>
  <si>
    <t>Cуммa</t>
  </si>
  <si>
    <t>шт.</t>
  </si>
  <si>
    <t>Очистка канализационной сети</t>
  </si>
  <si>
    <t>дом</t>
  </si>
  <si>
    <t>Смена труб ГВС и ХВС д.32</t>
  </si>
  <si>
    <t>Смена труб канализации д.100</t>
  </si>
  <si>
    <t>Смена труб канализации д.50</t>
  </si>
  <si>
    <t>смена труб ГВС и ХВС  д.20 ПП</t>
  </si>
  <si>
    <t xml:space="preserve">Накопительная по работам за период c  01.01.2020 по  31.12.2020 г.                                                                                   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</si>
  <si>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</si>
  <si>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</si>
  <si>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</si>
  <si>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Замена входной задвижки (хвс)</t>
  </si>
  <si>
    <t>Замена пакетных выключателей</t>
  </si>
  <si>
    <t>Замена эл.провода</t>
  </si>
  <si>
    <t>1 пм</t>
  </si>
  <si>
    <t>Замена электропроводки</t>
  </si>
  <si>
    <t>Наладка теплоузла (снятие, установка конусов)</t>
  </si>
  <si>
    <t>1 дом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</si>
  <si>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</si>
  <si>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</si>
  <si>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</si>
  <si>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Отключение отопления</t>
  </si>
  <si>
    <t>Очистка подвала, ул. Бекетова д.42</t>
  </si>
  <si>
    <t>Подготовка и гидропромывка дома</t>
  </si>
  <si>
    <t>Подготовка и сдача теплового узла</t>
  </si>
  <si>
    <t>узел</t>
  </si>
  <si>
    <t>Ремонт доводчика</t>
  </si>
  <si>
    <t>Ремонт канализационной трубы  50 мм</t>
  </si>
  <si>
    <t>Смена вентиля, д.32</t>
  </si>
  <si>
    <t>Смена стекл</t>
  </si>
  <si>
    <t>Смена труб отопления ППР д. 25 (без сварочных работ)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</si>
  <si>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</si>
  <si>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</si>
  <si>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</si>
  <si>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</si>
  <si>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</si>
  <si>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</si>
  <si>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</si>
  <si>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</si>
  <si>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светодиодного светильника</t>
  </si>
  <si>
    <t>Установка электро розетки в местах общего пользования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</si>
  <si>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</si>
  <si>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</si>
  <si>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Чистка водоподогревателя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</si>
  <si>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</si>
  <si>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</si>
  <si>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розлива гвс</t>
  </si>
  <si>
    <t>розлив</t>
  </si>
  <si>
    <t>смена труб канализации д.100 мм.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</si>
  <si>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</si>
  <si>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</si>
  <si>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</si>
  <si>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</si>
  <si>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</si>
  <si>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</si>
  <si>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</si>
  <si>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</si>
  <si>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</si>
  <si>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Замена розлива ГВС</t>
  </si>
  <si>
    <t>Замена розлива хвс</t>
  </si>
  <si>
    <t>восстановление подъезда и подвального помещения после пожара</t>
  </si>
  <si>
    <t>Изоляция труб отопления</t>
  </si>
  <si>
    <t>подвал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</si>
</sst>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&quot;р.&quot;"/>
    <numFmt numFmtId="166" formatCode="_-* #&quot; &quot;##0.00_-;\-* #&quot; &quot;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54">
    <xf numFmtId="0" fontId="0" fillId="0" borderId="0" xfId="0"/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166" fontId="0" fillId="0" borderId="6" xfId="0" applyNumberFormat="1" applyFill="1" applyBorder="1"/>
    <xf numFmtId="166" fontId="12" fillId="0" borderId="6" xfId="0" applyNumberFormat="1" applyFont="1" applyFill="1" applyBorder="1"/>
    <xf numFmtId="49" fontId="0" fillId="4" borderId="6" xfId="0" applyNumberFormat="1" applyFill="1" applyBorder="1"/>
    <xf numFmtId="166" fontId="0" fillId="4" borderId="6" xfId="0" applyNumberFormat="1" applyFill="1" applyBorder="1"/>
    <xf numFmtId="0" fontId="0" fillId="4" borderId="0" xfId="0" applyFill="1"/>
    <xf numFmtId="166" fontId="6" fillId="3" borderId="2" xfId="0" applyNumberFormat="1" applyFont="1" applyFill="1" applyBorder="1" applyAlignment="1">
      <alignment horizontal="center"/>
    </xf>
    <xf numFmtId="166" fontId="0" fillId="0" borderId="0" xfId="0" applyNumberFormat="1"/>
    <xf numFmtId="164" fontId="0" fillId="0" borderId="0" xfId="0" applyNumberFormat="1"/>
    <xf numFmtId="49" fontId="0" fillId="5" borderId="6" xfId="0" applyNumberFormat="1" applyFill="1" applyBorder="1"/>
    <xf numFmtId="166" fontId="0" fillId="5" borderId="6" xfId="0" applyNumberFormat="1" applyFill="1" applyBorder="1"/>
    <xf numFmtId="0" fontId="0" fillId="5" borderId="0" xfId="0" applyFill="1"/>
    <xf numFmtId="166" fontId="0" fillId="5" borderId="0" xfId="0" applyNumberFormat="1" applyFill="1"/>
    <xf numFmtId="49" fontId="0" fillId="3" borderId="6" xfId="0" applyNumberFormat="1" applyFill="1" applyBorder="1"/>
    <xf numFmtId="166" fontId="0" fillId="3" borderId="6" xfId="0" applyNumberFormat="1" applyFill="1" applyBorder="1"/>
    <xf numFmtId="166" fontId="0" fillId="3" borderId="0" xfId="0" applyNumberFormat="1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22" workbookViewId="0">
      <selection activeCell="E42" sqref="E42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48" t="s">
        <v>7</v>
      </c>
      <c r="B1" s="48"/>
      <c r="C1" s="48"/>
      <c r="D1" s="48"/>
      <c r="E1" s="48"/>
    </row>
    <row r="2" spans="1:5" ht="17.25" customHeight="1">
      <c r="A2" s="27" t="s">
        <v>29</v>
      </c>
      <c r="B2" s="9" t="s">
        <v>5</v>
      </c>
      <c r="C2" s="50" t="s">
        <v>91</v>
      </c>
      <c r="D2" s="50"/>
      <c r="E2" s="50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51" t="s">
        <v>28</v>
      </c>
      <c r="B4" s="52"/>
      <c r="C4" s="52"/>
      <c r="D4" s="52"/>
      <c r="E4" s="53"/>
    </row>
    <row r="5" spans="1:5" ht="28.5">
      <c r="A5" s="20" t="s">
        <v>92</v>
      </c>
      <c r="B5" s="1"/>
      <c r="C5" s="4">
        <v>528157.34</v>
      </c>
      <c r="D5" s="22" t="s">
        <v>26</v>
      </c>
      <c r="E5" s="8"/>
    </row>
    <row r="6" spans="1:5">
      <c r="A6" s="20" t="s">
        <v>93</v>
      </c>
      <c r="B6" s="1"/>
      <c r="C6" s="4">
        <v>672991.96</v>
      </c>
      <c r="D6" s="22" t="s">
        <v>26</v>
      </c>
      <c r="E6" s="8"/>
    </row>
    <row r="7" spans="1:5">
      <c r="A7" s="20" t="s">
        <v>94</v>
      </c>
      <c r="B7" s="1"/>
      <c r="C7" s="4">
        <f>C6-C5</f>
        <v>144834.62</v>
      </c>
      <c r="D7" s="22" t="s">
        <v>26</v>
      </c>
      <c r="E7" s="8"/>
    </row>
    <row r="8" spans="1:5">
      <c r="A8" s="20" t="s">
        <v>8</v>
      </c>
      <c r="B8" s="1"/>
      <c r="C8" s="4">
        <f>C9</f>
        <v>6786</v>
      </c>
      <c r="D8" s="22" t="s">
        <v>26</v>
      </c>
      <c r="E8" s="8"/>
    </row>
    <row r="9" spans="1:5">
      <c r="A9" s="20" t="s">
        <v>9</v>
      </c>
      <c r="B9" s="1"/>
      <c r="C9" s="23">
        <f>300*12+265.5*12</f>
        <v>6786</v>
      </c>
      <c r="D9" s="22" t="s">
        <v>26</v>
      </c>
      <c r="E9" s="8"/>
    </row>
    <row r="10" spans="1:5">
      <c r="A10" s="27" t="s">
        <v>95</v>
      </c>
      <c r="B10" s="9"/>
      <c r="C10" s="10">
        <f>C5+C8-C9</f>
        <v>528157.34</v>
      </c>
      <c r="D10" s="22" t="s">
        <v>26</v>
      </c>
      <c r="E10" s="2"/>
    </row>
    <row r="11" spans="1:5">
      <c r="A11" s="49" t="s">
        <v>10</v>
      </c>
      <c r="B11" s="49"/>
      <c r="C11" s="49"/>
      <c r="D11" s="49"/>
      <c r="E11" s="49"/>
    </row>
    <row r="12" spans="1:5" ht="29.25" thickBot="1">
      <c r="A12" s="27" t="s">
        <v>11</v>
      </c>
      <c r="B12" s="9" t="e">
        <f>#REF!</f>
        <v>#REF!</v>
      </c>
      <c r="C12" s="10">
        <f>SUM(C13:C14)</f>
        <v>92724.3</v>
      </c>
      <c r="D12" s="3"/>
      <c r="E12" s="2"/>
    </row>
    <row r="13" spans="1:5" s="29" customFormat="1" ht="15.75" thickBot="1">
      <c r="A13" s="31" t="s">
        <v>79</v>
      </c>
      <c r="B13" s="31"/>
      <c r="C13" s="33">
        <v>45385.5</v>
      </c>
      <c r="D13" s="31" t="s">
        <v>36</v>
      </c>
      <c r="E13" s="33">
        <v>11490</v>
      </c>
    </row>
    <row r="14" spans="1:5" s="29" customFormat="1" ht="15.75" thickBot="1">
      <c r="A14" s="31" t="s">
        <v>80</v>
      </c>
      <c r="B14" s="31"/>
      <c r="C14" s="33">
        <v>47338.8</v>
      </c>
      <c r="D14" s="31" t="s">
        <v>33</v>
      </c>
      <c r="E14" s="33">
        <v>11490</v>
      </c>
    </row>
    <row r="15" spans="1:5" ht="29.25" thickBot="1">
      <c r="A15" s="27" t="s">
        <v>12</v>
      </c>
      <c r="B15" s="9" t="e">
        <f>#REF!</f>
        <v>#REF!</v>
      </c>
      <c r="C15" s="10">
        <f>SUM(C16:C17)</f>
        <v>37709.339999999997</v>
      </c>
      <c r="D15" s="3"/>
      <c r="E15" s="2"/>
    </row>
    <row r="16" spans="1:5" s="29" customFormat="1" ht="15.75" thickBot="1">
      <c r="A16" s="31" t="s">
        <v>75</v>
      </c>
      <c r="B16" s="31"/>
      <c r="C16" s="33">
        <v>15882.71</v>
      </c>
      <c r="D16" s="31" t="s">
        <v>33</v>
      </c>
      <c r="E16" s="33">
        <v>9567.9</v>
      </c>
    </row>
    <row r="17" spans="1:5" s="29" customFormat="1" ht="15.75" thickBot="1">
      <c r="A17" s="31" t="s">
        <v>76</v>
      </c>
      <c r="B17" s="31"/>
      <c r="C17" s="33">
        <v>21826.63</v>
      </c>
      <c r="D17" s="31" t="s">
        <v>33</v>
      </c>
      <c r="E17" s="33">
        <v>11487.7</v>
      </c>
    </row>
    <row r="18" spans="1:5" ht="29.25" thickBot="1">
      <c r="A18" s="27" t="s">
        <v>13</v>
      </c>
      <c r="B18" s="11" t="e">
        <f>#REF!+#REF!</f>
        <v>#REF!</v>
      </c>
      <c r="C18" s="10">
        <f>SUM(C19:C19)</f>
        <v>9635.83</v>
      </c>
      <c r="D18" s="5"/>
      <c r="E18" s="2"/>
    </row>
    <row r="19" spans="1:5" s="29" customFormat="1" ht="15.75" thickBot="1">
      <c r="A19" s="31" t="s">
        <v>50</v>
      </c>
      <c r="B19" s="31"/>
      <c r="C19" s="33">
        <v>9635.83</v>
      </c>
      <c r="D19" s="31" t="s">
        <v>30</v>
      </c>
      <c r="E19" s="33">
        <v>149</v>
      </c>
    </row>
    <row r="20" spans="1:5" ht="43.5" thickBot="1">
      <c r="A20" s="27" t="s">
        <v>14</v>
      </c>
      <c r="B20" s="9"/>
      <c r="C20" s="10">
        <f>SUM(C21:C26)</f>
        <v>12983.7</v>
      </c>
      <c r="D20" s="3"/>
      <c r="E20" s="2"/>
    </row>
    <row r="21" spans="1:5" s="29" customFormat="1" ht="15.75" thickBot="1">
      <c r="A21" s="31" t="s">
        <v>51</v>
      </c>
      <c r="B21" s="31"/>
      <c r="C21" s="33">
        <v>1149</v>
      </c>
      <c r="D21" s="31" t="s">
        <v>33</v>
      </c>
      <c r="E21" s="33">
        <v>11490</v>
      </c>
    </row>
    <row r="22" spans="1:5" s="29" customFormat="1" ht="15.75" thickBot="1">
      <c r="A22" s="31" t="s">
        <v>52</v>
      </c>
      <c r="B22" s="31"/>
      <c r="C22" s="33">
        <v>1034.0999999999999</v>
      </c>
      <c r="D22" s="31" t="s">
        <v>33</v>
      </c>
      <c r="E22" s="33">
        <v>11490</v>
      </c>
    </row>
    <row r="23" spans="1:5" s="29" customFormat="1" ht="15.75" thickBot="1">
      <c r="A23" s="31" t="s">
        <v>83</v>
      </c>
      <c r="B23" s="31"/>
      <c r="C23" s="33">
        <v>1034.0999999999999</v>
      </c>
      <c r="D23" s="31" t="s">
        <v>33</v>
      </c>
      <c r="E23" s="33">
        <v>11490</v>
      </c>
    </row>
    <row r="24" spans="1:5" s="29" customFormat="1" ht="15.75" thickBot="1">
      <c r="A24" s="31" t="s">
        <v>84</v>
      </c>
      <c r="B24" s="31"/>
      <c r="C24" s="33">
        <v>1034.0999999999999</v>
      </c>
      <c r="D24" s="31" t="s">
        <v>33</v>
      </c>
      <c r="E24" s="33">
        <v>11490</v>
      </c>
    </row>
    <row r="25" spans="1:5" s="29" customFormat="1" ht="15.75" thickBot="1">
      <c r="A25" s="31" t="s">
        <v>86</v>
      </c>
      <c r="B25" s="31"/>
      <c r="C25" s="33">
        <v>4366.2</v>
      </c>
      <c r="D25" s="31" t="s">
        <v>33</v>
      </c>
      <c r="E25" s="33">
        <v>11490</v>
      </c>
    </row>
    <row r="26" spans="1:5" s="29" customFormat="1" ht="15.75" thickBot="1">
      <c r="A26" s="31" t="s">
        <v>87</v>
      </c>
      <c r="B26" s="31"/>
      <c r="C26" s="33">
        <v>4366.2</v>
      </c>
      <c r="D26" s="31" t="s">
        <v>33</v>
      </c>
      <c r="E26" s="33">
        <v>11490</v>
      </c>
    </row>
    <row r="27" spans="1:5" ht="43.5" outlineLevel="1" thickBot="1">
      <c r="A27" s="27" t="s">
        <v>15</v>
      </c>
      <c r="B27" s="21"/>
      <c r="C27" s="10">
        <f>SUM(C28:C35)</f>
        <v>182596.67</v>
      </c>
      <c r="D27" s="21"/>
      <c r="E27" s="21"/>
    </row>
    <row r="28" spans="1:5" s="29" customFormat="1" ht="15.75" thickBot="1">
      <c r="A28" s="31" t="s">
        <v>54</v>
      </c>
      <c r="B28" s="31"/>
      <c r="C28" s="33">
        <v>362.51</v>
      </c>
      <c r="D28" s="31" t="s">
        <v>42</v>
      </c>
      <c r="E28" s="33">
        <v>1</v>
      </c>
    </row>
    <row r="29" spans="1:5" s="29" customFormat="1" ht="15.75" thickBot="1">
      <c r="A29" s="31" t="s">
        <v>55</v>
      </c>
      <c r="B29" s="31"/>
      <c r="C29" s="33">
        <v>32688.3</v>
      </c>
      <c r="D29" s="31" t="s">
        <v>56</v>
      </c>
      <c r="E29" s="33">
        <v>30</v>
      </c>
    </row>
    <row r="30" spans="1:5" s="29" customFormat="1" ht="15.75" thickBot="1">
      <c r="A30" s="31" t="s">
        <v>57</v>
      </c>
      <c r="B30" s="31"/>
      <c r="C30" s="33">
        <v>1409.1</v>
      </c>
      <c r="D30" s="31" t="s">
        <v>36</v>
      </c>
      <c r="E30" s="33">
        <v>6</v>
      </c>
    </row>
    <row r="31" spans="1:5" s="29" customFormat="1" ht="15.75" thickBot="1">
      <c r="A31" s="31" t="s">
        <v>68</v>
      </c>
      <c r="B31" s="31"/>
      <c r="C31" s="33">
        <v>494.78</v>
      </c>
      <c r="D31" s="31" t="s">
        <v>42</v>
      </c>
      <c r="E31" s="33">
        <v>1</v>
      </c>
    </row>
    <row r="32" spans="1:5" s="29" customFormat="1" ht="15.75" thickBot="1">
      <c r="A32" s="31" t="s">
        <v>71</v>
      </c>
      <c r="B32" s="31"/>
      <c r="C32" s="33">
        <v>28437.23</v>
      </c>
      <c r="D32" s="31" t="s">
        <v>33</v>
      </c>
      <c r="E32" s="33">
        <v>38.200000000000003</v>
      </c>
    </row>
    <row r="33" spans="1:5" s="29" customFormat="1" ht="15.75" thickBot="1">
      <c r="A33" s="31" t="s">
        <v>81</v>
      </c>
      <c r="B33" s="31"/>
      <c r="C33" s="33">
        <v>2615.8200000000002</v>
      </c>
      <c r="D33" s="31" t="s">
        <v>42</v>
      </c>
      <c r="E33" s="33">
        <v>6</v>
      </c>
    </row>
    <row r="34" spans="1:5" s="29" customFormat="1" ht="15.75" thickBot="1">
      <c r="A34" s="31" t="s">
        <v>82</v>
      </c>
      <c r="B34" s="31"/>
      <c r="C34" s="33">
        <v>363.1</v>
      </c>
      <c r="D34" s="31" t="s">
        <v>42</v>
      </c>
      <c r="E34" s="33">
        <v>1</v>
      </c>
    </row>
    <row r="35" spans="1:5" s="24" customFormat="1" ht="15.75" thickBot="1">
      <c r="A35" s="45" t="s">
        <v>102</v>
      </c>
      <c r="B35" s="45"/>
      <c r="C35" s="46">
        <v>116225.83</v>
      </c>
      <c r="D35" s="45" t="s">
        <v>59</v>
      </c>
      <c r="E35" s="46">
        <v>1</v>
      </c>
    </row>
    <row r="36" spans="1:5" s="24" customFormat="1" ht="52.5" customHeight="1" outlineLevel="2" thickBot="1">
      <c r="A36" s="27" t="s">
        <v>16</v>
      </c>
      <c r="B36" s="25"/>
      <c r="C36" s="38">
        <f>SUM(C37:C59)</f>
        <v>605082.05000000005</v>
      </c>
      <c r="D36" s="25"/>
      <c r="E36" s="25"/>
    </row>
    <row r="37" spans="1:5" s="29" customFormat="1" ht="15.75" thickBot="1">
      <c r="A37" s="31" t="s">
        <v>62</v>
      </c>
      <c r="B37" s="31"/>
      <c r="C37" s="33">
        <v>1907.15</v>
      </c>
      <c r="D37" s="31" t="s">
        <v>59</v>
      </c>
      <c r="E37" s="33">
        <v>5</v>
      </c>
    </row>
    <row r="38" spans="1:5" s="29" customFormat="1" ht="15.75" thickBot="1">
      <c r="A38" s="31" t="s">
        <v>63</v>
      </c>
      <c r="B38" s="31"/>
      <c r="C38" s="33">
        <v>1117.43</v>
      </c>
      <c r="D38" s="31" t="s">
        <v>42</v>
      </c>
      <c r="E38" s="33">
        <v>1</v>
      </c>
    </row>
    <row r="39" spans="1:5" s="29" customFormat="1" ht="15.75" thickBot="1">
      <c r="A39" s="31" t="s">
        <v>43</v>
      </c>
      <c r="B39" s="31"/>
      <c r="C39" s="33">
        <v>6828.64</v>
      </c>
      <c r="D39" s="31" t="s">
        <v>36</v>
      </c>
      <c r="E39" s="33">
        <v>49</v>
      </c>
    </row>
    <row r="40" spans="1:5" s="29" customFormat="1" ht="15.75" thickBot="1">
      <c r="A40" s="31" t="s">
        <v>64</v>
      </c>
      <c r="B40" s="31"/>
      <c r="C40" s="33">
        <v>14253.81</v>
      </c>
      <c r="D40" s="31" t="s">
        <v>44</v>
      </c>
      <c r="E40" s="33">
        <v>1</v>
      </c>
    </row>
    <row r="41" spans="1:5" s="29" customFormat="1" ht="15.75" thickBot="1">
      <c r="A41" s="31" t="s">
        <v>103</v>
      </c>
      <c r="B41" s="31"/>
      <c r="C41" s="33">
        <f>62*281+62*227</f>
        <v>31496</v>
      </c>
      <c r="D41" s="31" t="s">
        <v>104</v>
      </c>
      <c r="E41" s="33">
        <v>1</v>
      </c>
    </row>
    <row r="42" spans="1:5" s="29" customFormat="1" ht="15.75" thickBot="1">
      <c r="A42" s="31" t="s">
        <v>65</v>
      </c>
      <c r="B42" s="31"/>
      <c r="C42" s="33">
        <v>6159.12</v>
      </c>
      <c r="D42" s="31" t="s">
        <v>59</v>
      </c>
      <c r="E42" s="33">
        <v>1</v>
      </c>
    </row>
    <row r="43" spans="1:5" s="29" customFormat="1" ht="15.75" thickBot="1">
      <c r="A43" s="31" t="s">
        <v>66</v>
      </c>
      <c r="B43" s="31"/>
      <c r="C43" s="33">
        <v>14142.86</v>
      </c>
      <c r="D43" s="31" t="s">
        <v>67</v>
      </c>
      <c r="E43" s="33">
        <v>1</v>
      </c>
    </row>
    <row r="44" spans="1:5" s="29" customFormat="1" ht="15.75" thickBot="1">
      <c r="A44" s="31" t="s">
        <v>69</v>
      </c>
      <c r="B44" s="31"/>
      <c r="C44" s="33">
        <v>607.24</v>
      </c>
      <c r="D44" s="31" t="s">
        <v>36</v>
      </c>
      <c r="E44" s="33">
        <v>1</v>
      </c>
    </row>
    <row r="45" spans="1:5" s="29" customFormat="1" ht="15.75" thickBot="1">
      <c r="A45" s="31" t="s">
        <v>70</v>
      </c>
      <c r="B45" s="31"/>
      <c r="C45" s="33">
        <v>954.41</v>
      </c>
      <c r="D45" s="31" t="s">
        <v>42</v>
      </c>
      <c r="E45" s="33">
        <v>1</v>
      </c>
    </row>
    <row r="46" spans="1:5" s="29" customFormat="1" ht="15.75" thickBot="1">
      <c r="A46" s="31" t="s">
        <v>45</v>
      </c>
      <c r="B46" s="31"/>
      <c r="C46" s="33">
        <v>6016</v>
      </c>
      <c r="D46" s="31" t="s">
        <v>36</v>
      </c>
      <c r="E46" s="33">
        <v>4</v>
      </c>
    </row>
    <row r="47" spans="1:5" s="29" customFormat="1" ht="15.75" thickBot="1">
      <c r="A47" s="31" t="s">
        <v>46</v>
      </c>
      <c r="B47" s="31"/>
      <c r="C47" s="33">
        <v>23016</v>
      </c>
      <c r="D47" s="31" t="s">
        <v>36</v>
      </c>
      <c r="E47" s="33">
        <v>21</v>
      </c>
    </row>
    <row r="48" spans="1:5" s="29" customFormat="1" ht="15.75" thickBot="1">
      <c r="A48" s="31" t="s">
        <v>47</v>
      </c>
      <c r="B48" s="31"/>
      <c r="C48" s="33">
        <v>5523</v>
      </c>
      <c r="D48" s="31" t="s">
        <v>36</v>
      </c>
      <c r="E48" s="33">
        <v>7</v>
      </c>
    </row>
    <row r="49" spans="1:7" s="29" customFormat="1" ht="15.75" thickBot="1">
      <c r="A49" s="31" t="s">
        <v>72</v>
      </c>
      <c r="B49" s="31"/>
      <c r="C49" s="33">
        <v>2305.1999999999998</v>
      </c>
      <c r="D49" s="31" t="s">
        <v>36</v>
      </c>
      <c r="E49" s="33">
        <v>3</v>
      </c>
    </row>
    <row r="50" spans="1:7" s="29" customFormat="1" ht="15.75" thickBot="1">
      <c r="A50" s="31" t="s">
        <v>34</v>
      </c>
      <c r="B50" s="31"/>
      <c r="C50" s="33">
        <v>2428.08</v>
      </c>
      <c r="D50" s="31" t="s">
        <v>35</v>
      </c>
      <c r="E50" s="33">
        <v>3</v>
      </c>
    </row>
    <row r="51" spans="1:7" s="29" customFormat="1" ht="15.75" thickBot="1">
      <c r="A51" s="31" t="s">
        <v>53</v>
      </c>
      <c r="B51" s="31"/>
      <c r="C51" s="33">
        <v>6590</v>
      </c>
      <c r="D51" s="31" t="s">
        <v>42</v>
      </c>
      <c r="E51" s="33">
        <v>1</v>
      </c>
    </row>
    <row r="52" spans="1:7" s="29" customFormat="1" ht="15.75" thickBot="1">
      <c r="A52" s="31" t="s">
        <v>88</v>
      </c>
      <c r="B52" s="31"/>
      <c r="C52" s="33">
        <v>186480</v>
      </c>
      <c r="D52" s="31" t="s">
        <v>89</v>
      </c>
      <c r="E52" s="33">
        <v>1</v>
      </c>
    </row>
    <row r="53" spans="1:7" s="29" customFormat="1" ht="15.75" thickBot="1">
      <c r="A53" s="31" t="s">
        <v>48</v>
      </c>
      <c r="B53" s="31"/>
      <c r="C53" s="33">
        <v>9630</v>
      </c>
      <c r="D53" s="31" t="s">
        <v>36</v>
      </c>
      <c r="E53" s="33">
        <v>6</v>
      </c>
    </row>
    <row r="54" spans="1:7" s="29" customFormat="1" ht="15.75" thickBot="1">
      <c r="A54" s="31" t="s">
        <v>90</v>
      </c>
      <c r="B54" s="31"/>
      <c r="C54" s="33">
        <v>3288</v>
      </c>
      <c r="D54" s="31" t="s">
        <v>36</v>
      </c>
      <c r="E54" s="33">
        <v>3</v>
      </c>
    </row>
    <row r="55" spans="1:7" s="29" customFormat="1" ht="15.75" thickBot="1">
      <c r="A55" s="31" t="s">
        <v>31</v>
      </c>
      <c r="B55" s="31"/>
      <c r="C55" s="33">
        <v>9074.4</v>
      </c>
      <c r="D55" s="31" t="s">
        <v>32</v>
      </c>
      <c r="E55" s="33">
        <v>16</v>
      </c>
    </row>
    <row r="56" spans="1:7" s="29" customFormat="1" ht="15.75" thickBot="1">
      <c r="A56" s="31" t="s">
        <v>58</v>
      </c>
      <c r="B56" s="31"/>
      <c r="C56" s="33">
        <v>1543.87</v>
      </c>
      <c r="D56" s="31" t="s">
        <v>59</v>
      </c>
      <c r="E56" s="33">
        <v>1</v>
      </c>
    </row>
    <row r="57" spans="1:7" s="29" customFormat="1" ht="15.75" thickBot="1">
      <c r="A57" s="31" t="s">
        <v>85</v>
      </c>
      <c r="B57" s="31"/>
      <c r="C57" s="33">
        <v>4399.18</v>
      </c>
      <c r="D57" s="31" t="s">
        <v>42</v>
      </c>
      <c r="E57" s="33">
        <v>1</v>
      </c>
    </row>
    <row r="58" spans="1:7" s="24" customFormat="1" ht="15.75" thickBot="1">
      <c r="A58" s="45" t="s">
        <v>100</v>
      </c>
      <c r="B58" s="45"/>
      <c r="C58" s="46">
        <v>119090</v>
      </c>
      <c r="D58" s="45" t="s">
        <v>59</v>
      </c>
      <c r="E58" s="46">
        <v>1</v>
      </c>
      <c r="G58" s="47"/>
    </row>
    <row r="59" spans="1:7" s="24" customFormat="1" ht="15.75" thickBot="1">
      <c r="A59" s="45" t="s">
        <v>101</v>
      </c>
      <c r="B59" s="45"/>
      <c r="C59" s="46">
        <v>148231.66</v>
      </c>
      <c r="D59" s="45" t="s">
        <v>59</v>
      </c>
      <c r="E59" s="46">
        <v>1</v>
      </c>
      <c r="G59" s="47"/>
    </row>
    <row r="60" spans="1:7" s="24" customFormat="1" ht="28.5" outlineLevel="2">
      <c r="A60" s="27" t="s">
        <v>17</v>
      </c>
      <c r="B60" s="25"/>
      <c r="C60" s="26">
        <v>0</v>
      </c>
      <c r="D60" s="25"/>
      <c r="E60" s="25"/>
    </row>
    <row r="61" spans="1:7" ht="28.5">
      <c r="A61" s="27" t="s">
        <v>18</v>
      </c>
      <c r="B61" s="9" t="e">
        <f>SUM(#REF!)</f>
        <v>#REF!</v>
      </c>
      <c r="C61" s="10">
        <v>0</v>
      </c>
      <c r="D61" s="3"/>
      <c r="E61" s="2"/>
    </row>
    <row r="62" spans="1:7" ht="28.5">
      <c r="A62" s="27" t="s">
        <v>19</v>
      </c>
      <c r="B62" s="9" t="e">
        <f>#REF!</f>
        <v>#REF!</v>
      </c>
      <c r="C62" s="10">
        <v>0</v>
      </c>
      <c r="D62" s="3"/>
      <c r="E62" s="2"/>
    </row>
    <row r="63" spans="1:7" ht="28.5">
      <c r="A63" s="27" t="s">
        <v>20</v>
      </c>
      <c r="B63" s="9" t="e">
        <f>#REF!+#REF!</f>
        <v>#REF!</v>
      </c>
      <c r="C63" s="10">
        <v>0</v>
      </c>
      <c r="D63" s="3"/>
      <c r="E63" s="2"/>
    </row>
    <row r="64" spans="1:7" ht="28.5">
      <c r="A64" s="27" t="s">
        <v>21</v>
      </c>
      <c r="B64" s="9" t="e">
        <f>#REF!</f>
        <v>#REF!</v>
      </c>
      <c r="C64" s="10">
        <v>0</v>
      </c>
      <c r="D64" s="3"/>
      <c r="E64" s="2"/>
    </row>
    <row r="65" spans="1:6" ht="29.25" thickBot="1">
      <c r="A65" s="27" t="s">
        <v>22</v>
      </c>
      <c r="B65" s="9" t="e">
        <f>#REF!+#REF!</f>
        <v>#REF!</v>
      </c>
      <c r="C65" s="10">
        <f>C66+C67</f>
        <v>21371.4</v>
      </c>
      <c r="D65" s="3"/>
      <c r="E65" s="2"/>
    </row>
    <row r="66" spans="1:6" s="29" customFormat="1" ht="15.75" thickBot="1">
      <c r="A66" s="31" t="s">
        <v>73</v>
      </c>
      <c r="B66" s="31"/>
      <c r="C66" s="33">
        <v>10341</v>
      </c>
      <c r="D66" s="31" t="s">
        <v>36</v>
      </c>
      <c r="E66" s="33">
        <v>11490</v>
      </c>
    </row>
    <row r="67" spans="1:6" s="29" customFormat="1" ht="15.75" thickBot="1">
      <c r="A67" s="31" t="s">
        <v>74</v>
      </c>
      <c r="B67" s="31"/>
      <c r="C67" s="33">
        <v>11030.4</v>
      </c>
      <c r="D67" s="31" t="s">
        <v>33</v>
      </c>
      <c r="E67" s="33">
        <v>11490</v>
      </c>
    </row>
    <row r="68" spans="1:6" ht="42.75">
      <c r="A68" s="27" t="s">
        <v>23</v>
      </c>
      <c r="B68" s="9" t="e">
        <f>#REF!</f>
        <v>#REF!</v>
      </c>
      <c r="C68" s="10">
        <v>0</v>
      </c>
      <c r="D68" s="3"/>
      <c r="E68" s="2"/>
    </row>
    <row r="69" spans="1:6" ht="57.75" thickBot="1">
      <c r="A69" s="27" t="s">
        <v>24</v>
      </c>
      <c r="B69" s="9" t="e">
        <f>SUM(#REF!)</f>
        <v>#REF!</v>
      </c>
      <c r="C69" s="10">
        <f>SUM(C70:C73)</f>
        <v>60114.94</v>
      </c>
      <c r="D69" s="3"/>
      <c r="E69" s="2"/>
    </row>
    <row r="70" spans="1:6" s="29" customFormat="1" ht="15.75" thickBot="1">
      <c r="A70" s="31" t="s">
        <v>60</v>
      </c>
      <c r="B70" s="31"/>
      <c r="C70" s="33">
        <v>195.33</v>
      </c>
      <c r="D70" s="31" t="s">
        <v>33</v>
      </c>
      <c r="E70" s="33">
        <v>11490</v>
      </c>
    </row>
    <row r="71" spans="1:6" s="29" customFormat="1" ht="15.75" thickBot="1">
      <c r="A71" s="31" t="s">
        <v>61</v>
      </c>
      <c r="B71" s="31"/>
      <c r="C71" s="33">
        <v>195.33</v>
      </c>
      <c r="D71" s="31" t="s">
        <v>33</v>
      </c>
      <c r="E71" s="33">
        <v>11490</v>
      </c>
    </row>
    <row r="72" spans="1:6" s="29" customFormat="1" ht="15.75" thickBot="1">
      <c r="A72" s="31" t="s">
        <v>77</v>
      </c>
      <c r="B72" s="31"/>
      <c r="C72" s="33">
        <v>28133.11</v>
      </c>
      <c r="D72" s="31" t="s">
        <v>33</v>
      </c>
      <c r="E72" s="33">
        <v>11482.9</v>
      </c>
    </row>
    <row r="73" spans="1:6" s="29" customFormat="1" ht="15.75" thickBot="1">
      <c r="A73" s="31" t="s">
        <v>78</v>
      </c>
      <c r="B73" s="31"/>
      <c r="C73" s="33">
        <v>31591.17</v>
      </c>
      <c r="D73" s="31" t="s">
        <v>33</v>
      </c>
      <c r="E73" s="33">
        <v>11487.7</v>
      </c>
    </row>
    <row r="74" spans="1:6">
      <c r="A74" s="27" t="s">
        <v>25</v>
      </c>
      <c r="B74" s="9">
        <f>B75</f>
        <v>3966.1016949152545</v>
      </c>
      <c r="C74" s="10">
        <f>C75</f>
        <v>4680</v>
      </c>
      <c r="D74" s="3"/>
      <c r="E74" s="2"/>
    </row>
    <row r="75" spans="1:6" ht="45">
      <c r="A75" s="5" t="s">
        <v>6</v>
      </c>
      <c r="B75" s="11">
        <f>C75/1.18</f>
        <v>3966.1016949152545</v>
      </c>
      <c r="C75" s="12">
        <f>E75*12*5</f>
        <v>4680</v>
      </c>
      <c r="D75" s="5" t="s">
        <v>4</v>
      </c>
      <c r="E75" s="5">
        <v>78</v>
      </c>
    </row>
    <row r="76" spans="1:6">
      <c r="A76" s="27" t="s">
        <v>96</v>
      </c>
      <c r="B76" s="13" t="e">
        <f>B12+B15+B18+#REF!+#REF!+#REF!+B61+B62+B63+B64+B65+B68+B69+B74</f>
        <v>#REF!</v>
      </c>
      <c r="C76" s="14">
        <f>C12+C15+C18+C20+C27+C36+C63+C64+C65+C68+C990+C69+C61+C60</f>
        <v>1022218.2300000002</v>
      </c>
      <c r="D76" s="28" t="s">
        <v>26</v>
      </c>
      <c r="E76" s="2"/>
      <c r="F76" s="32" t="e">
        <f>C76-'накоп 2020'!D43</f>
        <v>#VALUE!</v>
      </c>
    </row>
    <row r="77" spans="1:6">
      <c r="A77" s="27" t="s">
        <v>97</v>
      </c>
      <c r="B77" s="15"/>
      <c r="C77" s="10">
        <f>C76*1.2+C74</f>
        <v>1231341.8760000002</v>
      </c>
      <c r="D77" s="28" t="s">
        <v>26</v>
      </c>
      <c r="E77" s="2"/>
    </row>
    <row r="78" spans="1:6">
      <c r="A78" s="27" t="s">
        <v>98</v>
      </c>
      <c r="B78" s="15"/>
      <c r="C78" s="10">
        <f>C5+C8-C77</f>
        <v>-696398.5360000002</v>
      </c>
      <c r="D78" s="28" t="s">
        <v>26</v>
      </c>
      <c r="E78" s="2"/>
    </row>
    <row r="79" spans="1:6" ht="28.5">
      <c r="A79" s="27" t="s">
        <v>99</v>
      </c>
      <c r="B79" s="9"/>
      <c r="C79" s="10">
        <f>C78+C7</f>
        <v>-551563.9160000002</v>
      </c>
      <c r="D79" s="28" t="s">
        <v>26</v>
      </c>
      <c r="E79" s="2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workbookViewId="0">
      <selection activeCell="C52" sqref="C52"/>
    </sheetView>
  </sheetViews>
  <sheetFormatPr defaultRowHeight="15"/>
  <cols>
    <col min="1" max="1" width="70.5703125" style="29" customWidth="1"/>
    <col min="2" max="2" width="70.5703125" style="29" hidden="1" customWidth="1"/>
    <col min="3" max="3" width="12.5703125" style="29" customWidth="1"/>
    <col min="4" max="4" width="20.5703125" style="29" customWidth="1"/>
    <col min="5" max="5" width="12.5703125" style="29" customWidth="1"/>
    <col min="6" max="16384" width="9.140625" style="29"/>
  </cols>
  <sheetData>
    <row r="2" spans="1:5">
      <c r="A2" s="29" t="s">
        <v>49</v>
      </c>
    </row>
    <row r="3" spans="1:5">
      <c r="A3" s="29" t="s">
        <v>40</v>
      </c>
    </row>
    <row r="4" spans="1:5" ht="15.75" thickBot="1"/>
    <row r="5" spans="1:5" ht="15.75" thickBot="1">
      <c r="A5" s="30" t="s">
        <v>39</v>
      </c>
      <c r="B5" s="30"/>
      <c r="C5" s="30" t="s">
        <v>41</v>
      </c>
      <c r="D5" s="30" t="s">
        <v>38</v>
      </c>
      <c r="E5" s="30" t="s">
        <v>37</v>
      </c>
    </row>
    <row r="6" spans="1:5" s="37" customFormat="1" ht="15.75" thickBot="1">
      <c r="A6" s="35" t="s">
        <v>50</v>
      </c>
      <c r="B6" s="35"/>
      <c r="C6" s="36">
        <v>9635.83</v>
      </c>
      <c r="D6" s="35" t="s">
        <v>30</v>
      </c>
      <c r="E6" s="36">
        <v>149</v>
      </c>
    </row>
    <row r="7" spans="1:5" s="37" customFormat="1" ht="15.75" thickBot="1">
      <c r="A7" s="35" t="s">
        <v>31</v>
      </c>
      <c r="B7" s="35"/>
      <c r="C7" s="36">
        <v>9074.4</v>
      </c>
      <c r="D7" s="35" t="s">
        <v>32</v>
      </c>
      <c r="E7" s="36">
        <v>16</v>
      </c>
    </row>
    <row r="8" spans="1:5" s="37" customFormat="1" ht="15.75" thickBot="1">
      <c r="A8" s="35" t="s">
        <v>51</v>
      </c>
      <c r="B8" s="35"/>
      <c r="C8" s="36">
        <v>1149</v>
      </c>
      <c r="D8" s="35" t="s">
        <v>33</v>
      </c>
      <c r="E8" s="36">
        <v>11490</v>
      </c>
    </row>
    <row r="9" spans="1:5" s="37" customFormat="1" ht="15.75" thickBot="1">
      <c r="A9" s="35" t="s">
        <v>52</v>
      </c>
      <c r="B9" s="35"/>
      <c r="C9" s="36">
        <v>1034.0999999999999</v>
      </c>
      <c r="D9" s="35" t="s">
        <v>33</v>
      </c>
      <c r="E9" s="36">
        <v>11490</v>
      </c>
    </row>
    <row r="10" spans="1:5" s="37" customFormat="1" ht="15.75" thickBot="1">
      <c r="A10" s="35" t="s">
        <v>34</v>
      </c>
      <c r="B10" s="35"/>
      <c r="C10" s="36">
        <v>2428.08</v>
      </c>
      <c r="D10" s="35" t="s">
        <v>35</v>
      </c>
      <c r="E10" s="36">
        <v>3</v>
      </c>
    </row>
    <row r="11" spans="1:5" s="37" customFormat="1" ht="15.75" thickBot="1">
      <c r="A11" s="35" t="s">
        <v>53</v>
      </c>
      <c r="B11" s="35"/>
      <c r="C11" s="36">
        <v>6590</v>
      </c>
      <c r="D11" s="35" t="s">
        <v>42</v>
      </c>
      <c r="E11" s="36">
        <v>1</v>
      </c>
    </row>
    <row r="12" spans="1:5" s="37" customFormat="1" ht="15.75" thickBot="1">
      <c r="A12" s="35" t="s">
        <v>54</v>
      </c>
      <c r="B12" s="35"/>
      <c r="C12" s="36">
        <v>362.51</v>
      </c>
      <c r="D12" s="35" t="s">
        <v>42</v>
      </c>
      <c r="E12" s="36">
        <v>1</v>
      </c>
    </row>
    <row r="13" spans="1:5" s="37" customFormat="1" ht="15.75" thickBot="1">
      <c r="A13" s="35" t="s">
        <v>55</v>
      </c>
      <c r="B13" s="35"/>
      <c r="C13" s="36">
        <v>32688.3</v>
      </c>
      <c r="D13" s="35" t="s">
        <v>56</v>
      </c>
      <c r="E13" s="36">
        <v>30</v>
      </c>
    </row>
    <row r="14" spans="1:5" s="37" customFormat="1" ht="15.75" thickBot="1">
      <c r="A14" s="35" t="s">
        <v>57</v>
      </c>
      <c r="B14" s="35"/>
      <c r="C14" s="36">
        <v>1409.1</v>
      </c>
      <c r="D14" s="35" t="s">
        <v>36</v>
      </c>
      <c r="E14" s="36">
        <v>6</v>
      </c>
    </row>
    <row r="15" spans="1:5" s="37" customFormat="1" ht="15.75" thickBot="1">
      <c r="A15" s="35" t="s">
        <v>58</v>
      </c>
      <c r="B15" s="35"/>
      <c r="C15" s="36">
        <v>1543.87</v>
      </c>
      <c r="D15" s="35" t="s">
        <v>59</v>
      </c>
      <c r="E15" s="36">
        <v>1</v>
      </c>
    </row>
    <row r="16" spans="1:5" s="37" customFormat="1" ht="15.75" thickBot="1">
      <c r="A16" s="35" t="s">
        <v>60</v>
      </c>
      <c r="B16" s="35"/>
      <c r="C16" s="36">
        <v>195.33</v>
      </c>
      <c r="D16" s="35" t="s">
        <v>33</v>
      </c>
      <c r="E16" s="36">
        <v>11490</v>
      </c>
    </row>
    <row r="17" spans="1:5" s="37" customFormat="1" ht="15.75" thickBot="1">
      <c r="A17" s="35" t="s">
        <v>61</v>
      </c>
      <c r="B17" s="35"/>
      <c r="C17" s="36">
        <v>195.33</v>
      </c>
      <c r="D17" s="35" t="s">
        <v>33</v>
      </c>
      <c r="E17" s="36">
        <v>11490</v>
      </c>
    </row>
    <row r="18" spans="1:5" s="37" customFormat="1" ht="15.75" thickBot="1">
      <c r="A18" s="35" t="s">
        <v>62</v>
      </c>
      <c r="B18" s="35"/>
      <c r="C18" s="36">
        <v>1907.15</v>
      </c>
      <c r="D18" s="35" t="s">
        <v>59</v>
      </c>
      <c r="E18" s="36">
        <v>5</v>
      </c>
    </row>
    <row r="19" spans="1:5" s="37" customFormat="1" ht="15.75" thickBot="1">
      <c r="A19" s="35" t="s">
        <v>63</v>
      </c>
      <c r="B19" s="35"/>
      <c r="C19" s="36">
        <v>1117.43</v>
      </c>
      <c r="D19" s="35" t="s">
        <v>42</v>
      </c>
      <c r="E19" s="36">
        <v>1</v>
      </c>
    </row>
    <row r="20" spans="1:5" s="37" customFormat="1" ht="15.75" thickBot="1">
      <c r="A20" s="35" t="s">
        <v>43</v>
      </c>
      <c r="B20" s="35"/>
      <c r="C20" s="36">
        <v>6828.64</v>
      </c>
      <c r="D20" s="35" t="s">
        <v>36</v>
      </c>
      <c r="E20" s="36">
        <v>49</v>
      </c>
    </row>
    <row r="21" spans="1:5" s="37" customFormat="1" ht="15.75" thickBot="1">
      <c r="A21" s="35" t="s">
        <v>64</v>
      </c>
      <c r="B21" s="35"/>
      <c r="C21" s="36">
        <v>14253.81</v>
      </c>
      <c r="D21" s="35" t="s">
        <v>44</v>
      </c>
      <c r="E21" s="36">
        <v>1</v>
      </c>
    </row>
    <row r="22" spans="1:5" s="37" customFormat="1" ht="15.75" thickBot="1">
      <c r="A22" s="35" t="s">
        <v>65</v>
      </c>
      <c r="B22" s="35"/>
      <c r="C22" s="36">
        <v>6159.12</v>
      </c>
      <c r="D22" s="35" t="s">
        <v>59</v>
      </c>
      <c r="E22" s="36">
        <v>1</v>
      </c>
    </row>
    <row r="23" spans="1:5" s="37" customFormat="1" ht="15.75" thickBot="1">
      <c r="A23" s="35" t="s">
        <v>66</v>
      </c>
      <c r="B23" s="35"/>
      <c r="C23" s="36">
        <v>14142.86</v>
      </c>
      <c r="D23" s="35" t="s">
        <v>67</v>
      </c>
      <c r="E23" s="36">
        <v>1</v>
      </c>
    </row>
    <row r="24" spans="1:5" s="37" customFormat="1" ht="15.75" thickBot="1">
      <c r="A24" s="35" t="s">
        <v>68</v>
      </c>
      <c r="B24" s="35"/>
      <c r="C24" s="36">
        <v>494.78</v>
      </c>
      <c r="D24" s="35" t="s">
        <v>42</v>
      </c>
      <c r="E24" s="36">
        <v>1</v>
      </c>
    </row>
    <row r="25" spans="1:5" s="37" customFormat="1" ht="15.75" thickBot="1">
      <c r="A25" s="35" t="s">
        <v>69</v>
      </c>
      <c r="B25" s="35"/>
      <c r="C25" s="36">
        <v>607.24</v>
      </c>
      <c r="D25" s="35" t="s">
        <v>36</v>
      </c>
      <c r="E25" s="36">
        <v>1</v>
      </c>
    </row>
    <row r="26" spans="1:5" s="37" customFormat="1" ht="15.75" thickBot="1">
      <c r="A26" s="35" t="s">
        <v>70</v>
      </c>
      <c r="B26" s="35"/>
      <c r="C26" s="36">
        <v>954.41</v>
      </c>
      <c r="D26" s="35" t="s">
        <v>42</v>
      </c>
      <c r="E26" s="36">
        <v>1</v>
      </c>
    </row>
    <row r="27" spans="1:5" s="37" customFormat="1" ht="15.75" thickBot="1">
      <c r="A27" s="35" t="s">
        <v>71</v>
      </c>
      <c r="B27" s="35"/>
      <c r="C27" s="36">
        <v>28437.23</v>
      </c>
      <c r="D27" s="35" t="s">
        <v>33</v>
      </c>
      <c r="E27" s="36">
        <v>38.200000000000003</v>
      </c>
    </row>
    <row r="28" spans="1:5" s="37" customFormat="1" ht="15.75" thickBot="1">
      <c r="A28" s="35" t="s">
        <v>45</v>
      </c>
      <c r="B28" s="35"/>
      <c r="C28" s="36">
        <v>6016</v>
      </c>
      <c r="D28" s="35" t="s">
        <v>36</v>
      </c>
      <c r="E28" s="36">
        <v>4</v>
      </c>
    </row>
    <row r="29" spans="1:5" s="37" customFormat="1" ht="15.75" thickBot="1">
      <c r="A29" s="35" t="s">
        <v>46</v>
      </c>
      <c r="B29" s="35"/>
      <c r="C29" s="36">
        <v>23016</v>
      </c>
      <c r="D29" s="35" t="s">
        <v>36</v>
      </c>
      <c r="E29" s="36">
        <v>21</v>
      </c>
    </row>
    <row r="30" spans="1:5" s="37" customFormat="1" ht="15.75" thickBot="1">
      <c r="A30" s="35" t="s">
        <v>47</v>
      </c>
      <c r="B30" s="35"/>
      <c r="C30" s="36">
        <v>5523</v>
      </c>
      <c r="D30" s="35" t="s">
        <v>36</v>
      </c>
      <c r="E30" s="36">
        <v>7</v>
      </c>
    </row>
    <row r="31" spans="1:5" s="37" customFormat="1" ht="15.75" thickBot="1">
      <c r="A31" s="35" t="s">
        <v>72</v>
      </c>
      <c r="B31" s="35"/>
      <c r="C31" s="36">
        <v>2305.1999999999998</v>
      </c>
      <c r="D31" s="35" t="s">
        <v>36</v>
      </c>
      <c r="E31" s="36">
        <v>3</v>
      </c>
    </row>
    <row r="32" spans="1:5" s="37" customFormat="1" ht="15.75" thickBot="1">
      <c r="A32" s="35" t="s">
        <v>73</v>
      </c>
      <c r="B32" s="35"/>
      <c r="C32" s="36">
        <v>10341</v>
      </c>
      <c r="D32" s="35" t="s">
        <v>36</v>
      </c>
      <c r="E32" s="36">
        <v>11490</v>
      </c>
    </row>
    <row r="33" spans="1:5" s="37" customFormat="1" ht="15.75" thickBot="1">
      <c r="A33" s="35" t="s">
        <v>74</v>
      </c>
      <c r="B33" s="35"/>
      <c r="C33" s="36">
        <v>11030.4</v>
      </c>
      <c r="D33" s="35" t="s">
        <v>33</v>
      </c>
      <c r="E33" s="36">
        <v>11490</v>
      </c>
    </row>
    <row r="34" spans="1:5" s="37" customFormat="1" ht="15.75" thickBot="1">
      <c r="A34" s="35" t="s">
        <v>75</v>
      </c>
      <c r="B34" s="35"/>
      <c r="C34" s="36">
        <v>15882.71</v>
      </c>
      <c r="D34" s="35" t="s">
        <v>33</v>
      </c>
      <c r="E34" s="36">
        <v>9567.9</v>
      </c>
    </row>
    <row r="35" spans="1:5" s="37" customFormat="1" ht="15.75" thickBot="1">
      <c r="A35" s="35" t="s">
        <v>76</v>
      </c>
      <c r="B35" s="35"/>
      <c r="C35" s="36">
        <v>21826.63</v>
      </c>
      <c r="D35" s="35" t="s">
        <v>33</v>
      </c>
      <c r="E35" s="36">
        <v>11487.7</v>
      </c>
    </row>
    <row r="36" spans="1:5" s="37" customFormat="1" ht="15.75" thickBot="1">
      <c r="A36" s="35" t="s">
        <v>77</v>
      </c>
      <c r="B36" s="35"/>
      <c r="C36" s="36">
        <v>28133.11</v>
      </c>
      <c r="D36" s="35" t="s">
        <v>33</v>
      </c>
      <c r="E36" s="36">
        <v>11482.9</v>
      </c>
    </row>
    <row r="37" spans="1:5" s="37" customFormat="1" ht="15.75" thickBot="1">
      <c r="A37" s="35" t="s">
        <v>78</v>
      </c>
      <c r="B37" s="35"/>
      <c r="C37" s="36">
        <v>31591.17</v>
      </c>
      <c r="D37" s="35" t="s">
        <v>33</v>
      </c>
      <c r="E37" s="36">
        <v>11487.7</v>
      </c>
    </row>
    <row r="38" spans="1:5" s="37" customFormat="1" ht="15.75" thickBot="1">
      <c r="A38" s="35" t="s">
        <v>79</v>
      </c>
      <c r="B38" s="35"/>
      <c r="C38" s="36">
        <v>45385.5</v>
      </c>
      <c r="D38" s="35" t="s">
        <v>36</v>
      </c>
      <c r="E38" s="36">
        <v>11490</v>
      </c>
    </row>
    <row r="39" spans="1:5" s="37" customFormat="1" ht="15.75" thickBot="1">
      <c r="A39" s="35" t="s">
        <v>80</v>
      </c>
      <c r="B39" s="35"/>
      <c r="C39" s="36">
        <v>47338.8</v>
      </c>
      <c r="D39" s="35" t="s">
        <v>33</v>
      </c>
      <c r="E39" s="36">
        <v>11490</v>
      </c>
    </row>
    <row r="40" spans="1:5" s="37" customFormat="1" ht="15.75" thickBot="1">
      <c r="A40" s="35" t="s">
        <v>81</v>
      </c>
      <c r="B40" s="35"/>
      <c r="C40" s="36">
        <v>2615.8200000000002</v>
      </c>
      <c r="D40" s="35" t="s">
        <v>42</v>
      </c>
      <c r="E40" s="36">
        <v>6</v>
      </c>
    </row>
    <row r="41" spans="1:5" s="37" customFormat="1" ht="15.75" thickBot="1">
      <c r="A41" s="35" t="s">
        <v>82</v>
      </c>
      <c r="B41" s="35"/>
      <c r="C41" s="36">
        <v>363.1</v>
      </c>
      <c r="D41" s="35" t="s">
        <v>42</v>
      </c>
      <c r="E41" s="36">
        <v>1</v>
      </c>
    </row>
    <row r="42" spans="1:5" s="37" customFormat="1" ht="15.75" thickBot="1">
      <c r="A42" s="35" t="s">
        <v>83</v>
      </c>
      <c r="B42" s="35"/>
      <c r="C42" s="36">
        <v>1034.0999999999999</v>
      </c>
      <c r="D42" s="35" t="s">
        <v>33</v>
      </c>
      <c r="E42" s="36">
        <v>11490</v>
      </c>
    </row>
    <row r="43" spans="1:5" s="37" customFormat="1" ht="15.75" thickBot="1">
      <c r="A43" s="35" t="s">
        <v>84</v>
      </c>
      <c r="B43" s="35"/>
      <c r="C43" s="36">
        <v>1034.0999999999999</v>
      </c>
      <c r="D43" s="35" t="s">
        <v>33</v>
      </c>
      <c r="E43" s="36">
        <v>11490</v>
      </c>
    </row>
    <row r="44" spans="1:5" s="37" customFormat="1" ht="15.75" thickBot="1">
      <c r="A44" s="35" t="s">
        <v>85</v>
      </c>
      <c r="B44" s="35"/>
      <c r="C44" s="36">
        <v>4399.18</v>
      </c>
      <c r="D44" s="35" t="s">
        <v>42</v>
      </c>
      <c r="E44" s="36">
        <v>1</v>
      </c>
    </row>
    <row r="45" spans="1:5" s="37" customFormat="1" ht="15.75" thickBot="1">
      <c r="A45" s="35" t="s">
        <v>86</v>
      </c>
      <c r="B45" s="35"/>
      <c r="C45" s="36">
        <v>4366.2</v>
      </c>
      <c r="D45" s="35" t="s">
        <v>33</v>
      </c>
      <c r="E45" s="36">
        <v>11490</v>
      </c>
    </row>
    <row r="46" spans="1:5" s="37" customFormat="1" ht="15.75" thickBot="1">
      <c r="A46" s="35" t="s">
        <v>87</v>
      </c>
      <c r="B46" s="35"/>
      <c r="C46" s="36">
        <v>4366.2</v>
      </c>
      <c r="D46" s="35" t="s">
        <v>33</v>
      </c>
      <c r="E46" s="36">
        <v>11490</v>
      </c>
    </row>
    <row r="47" spans="1:5" s="37" customFormat="1" ht="15.75" thickBot="1">
      <c r="A47" s="35" t="s">
        <v>88</v>
      </c>
      <c r="B47" s="35"/>
      <c r="C47" s="36">
        <v>186480</v>
      </c>
      <c r="D47" s="35" t="s">
        <v>89</v>
      </c>
      <c r="E47" s="36">
        <v>1</v>
      </c>
    </row>
    <row r="48" spans="1:5" s="37" customFormat="1" ht="15.75" thickBot="1">
      <c r="A48" s="35" t="s">
        <v>48</v>
      </c>
      <c r="B48" s="35"/>
      <c r="C48" s="36">
        <v>9630</v>
      </c>
      <c r="D48" s="35" t="s">
        <v>36</v>
      </c>
      <c r="E48" s="36">
        <v>6</v>
      </c>
    </row>
    <row r="49" spans="1:5" s="37" customFormat="1" ht="15.75" thickBot="1">
      <c r="A49" s="35" t="s">
        <v>90</v>
      </c>
      <c r="B49" s="35"/>
      <c r="C49" s="36">
        <v>3288</v>
      </c>
      <c r="D49" s="35" t="s">
        <v>36</v>
      </c>
      <c r="E49" s="36">
        <v>3</v>
      </c>
    </row>
    <row r="50" spans="1:5" ht="15.75" thickBot="1">
      <c r="A50" s="31"/>
      <c r="B50" s="31"/>
      <c r="C50" s="34">
        <f>SUM(C6:C49)</f>
        <v>607174.74</v>
      </c>
      <c r="D50" s="31"/>
      <c r="E50" s="33"/>
    </row>
    <row r="52" spans="1:5">
      <c r="C52" s="29">
        <v>607174.74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topLeftCell="A28" workbookViewId="0">
      <selection activeCell="A53" sqref="A53"/>
    </sheetView>
  </sheetViews>
  <sheetFormatPr defaultRowHeight="15"/>
  <cols>
    <col min="1" max="1" width="70.5703125" style="29" customWidth="1"/>
    <col min="2" max="2" width="70.5703125" style="29" hidden="1" customWidth="1"/>
    <col min="3" max="3" width="17" style="29" customWidth="1"/>
    <col min="4" max="4" width="20.5703125" style="29" customWidth="1"/>
    <col min="5" max="5" width="12.5703125" style="29" customWidth="1"/>
    <col min="6" max="6" width="9.140625" style="29"/>
    <col min="7" max="7" width="18.28515625" style="29" customWidth="1"/>
    <col min="8" max="16384" width="9.140625" style="29"/>
  </cols>
  <sheetData>
    <row r="2" spans="1:7">
      <c r="A2" s="29" t="s">
        <v>49</v>
      </c>
    </row>
    <row r="3" spans="1:7">
      <c r="A3" s="29" t="s">
        <v>40</v>
      </c>
    </row>
    <row r="4" spans="1:7" ht="15.75" thickBot="1"/>
    <row r="5" spans="1:7" ht="15.75" thickBot="1">
      <c r="A5" s="30" t="s">
        <v>39</v>
      </c>
      <c r="B5" s="30"/>
      <c r="C5" s="30" t="s">
        <v>41</v>
      </c>
      <c r="D5" s="30" t="s">
        <v>38</v>
      </c>
      <c r="E5" s="30" t="s">
        <v>37</v>
      </c>
    </row>
    <row r="6" spans="1:7" ht="15.75" thickBot="1">
      <c r="A6" s="31" t="s">
        <v>50</v>
      </c>
      <c r="B6" s="31"/>
      <c r="C6" s="33">
        <v>9635.83</v>
      </c>
      <c r="D6" s="31" t="s">
        <v>30</v>
      </c>
      <c r="E6" s="33">
        <v>149</v>
      </c>
      <c r="G6" s="39"/>
    </row>
    <row r="7" spans="1:7" ht="15.75" thickBot="1">
      <c r="A7" s="31" t="s">
        <v>31</v>
      </c>
      <c r="B7" s="31"/>
      <c r="C7" s="33">
        <v>9074.4</v>
      </c>
      <c r="D7" s="31" t="s">
        <v>32</v>
      </c>
      <c r="E7" s="33">
        <v>16</v>
      </c>
      <c r="G7" s="39"/>
    </row>
    <row r="8" spans="1:7" ht="15.75" thickBot="1">
      <c r="A8" s="31" t="s">
        <v>51</v>
      </c>
      <c r="B8" s="31"/>
      <c r="C8" s="33">
        <v>1149</v>
      </c>
      <c r="D8" s="31" t="s">
        <v>33</v>
      </c>
      <c r="E8" s="33">
        <v>11490</v>
      </c>
      <c r="G8" s="39"/>
    </row>
    <row r="9" spans="1:7" ht="15.75" thickBot="1">
      <c r="A9" s="31" t="s">
        <v>52</v>
      </c>
      <c r="B9" s="31"/>
      <c r="C9" s="33">
        <v>1034.0999999999999</v>
      </c>
      <c r="D9" s="31" t="s">
        <v>33</v>
      </c>
      <c r="E9" s="33">
        <v>11490</v>
      </c>
      <c r="G9" s="39"/>
    </row>
    <row r="10" spans="1:7" ht="15.75" thickBot="1">
      <c r="A10" s="31" t="s">
        <v>34</v>
      </c>
      <c r="B10" s="31"/>
      <c r="C10" s="33">
        <v>2428.08</v>
      </c>
      <c r="D10" s="31" t="s">
        <v>35</v>
      </c>
      <c r="E10" s="33">
        <v>3</v>
      </c>
      <c r="G10" s="39"/>
    </row>
    <row r="11" spans="1:7" ht="15.75" thickBot="1">
      <c r="A11" s="31" t="s">
        <v>53</v>
      </c>
      <c r="B11" s="31"/>
      <c r="C11" s="33">
        <v>6590</v>
      </c>
      <c r="D11" s="31" t="s">
        <v>42</v>
      </c>
      <c r="E11" s="33">
        <v>1</v>
      </c>
      <c r="G11" s="39"/>
    </row>
    <row r="12" spans="1:7" ht="15.75" thickBot="1">
      <c r="A12" s="31" t="s">
        <v>54</v>
      </c>
      <c r="B12" s="31"/>
      <c r="C12" s="33">
        <v>362.51</v>
      </c>
      <c r="D12" s="31" t="s">
        <v>42</v>
      </c>
      <c r="E12" s="33">
        <v>1</v>
      </c>
      <c r="G12" s="39"/>
    </row>
    <row r="13" spans="1:7" s="43" customFormat="1" ht="15.75" thickBot="1">
      <c r="A13" s="41" t="s">
        <v>100</v>
      </c>
      <c r="B13" s="41"/>
      <c r="C13" s="42">
        <v>119090</v>
      </c>
      <c r="D13" s="41" t="s">
        <v>59</v>
      </c>
      <c r="E13" s="42">
        <v>1</v>
      </c>
      <c r="G13" s="44"/>
    </row>
    <row r="14" spans="1:7" s="43" customFormat="1" ht="15.75" thickBot="1">
      <c r="A14" s="41" t="s">
        <v>101</v>
      </c>
      <c r="B14" s="41"/>
      <c r="C14" s="42">
        <v>148231.66</v>
      </c>
      <c r="D14" s="41" t="s">
        <v>59</v>
      </c>
      <c r="E14" s="42">
        <v>1</v>
      </c>
      <c r="G14" s="44"/>
    </row>
    <row r="15" spans="1:7" ht="15.75" thickBot="1">
      <c r="A15" s="31" t="s">
        <v>55</v>
      </c>
      <c r="B15" s="31"/>
      <c r="C15" s="33">
        <v>32688.3</v>
      </c>
      <c r="D15" s="31" t="s">
        <v>56</v>
      </c>
      <c r="E15" s="33">
        <v>30</v>
      </c>
      <c r="G15" s="39"/>
    </row>
    <row r="16" spans="1:7" ht="15.75" thickBot="1">
      <c r="A16" s="31" t="s">
        <v>57</v>
      </c>
      <c r="B16" s="31"/>
      <c r="C16" s="33">
        <v>1409.1</v>
      </c>
      <c r="D16" s="31" t="s">
        <v>36</v>
      </c>
      <c r="E16" s="33">
        <v>6</v>
      </c>
      <c r="G16" s="39"/>
    </row>
    <row r="17" spans="1:7" ht="15.75" thickBot="1">
      <c r="A17" s="31" t="s">
        <v>58</v>
      </c>
      <c r="B17" s="31"/>
      <c r="C17" s="33">
        <v>1543.87</v>
      </c>
      <c r="D17" s="31" t="s">
        <v>59</v>
      </c>
      <c r="E17" s="33">
        <v>1</v>
      </c>
      <c r="G17" s="39"/>
    </row>
    <row r="18" spans="1:7" ht="15.75" thickBot="1">
      <c r="A18" s="31" t="s">
        <v>60</v>
      </c>
      <c r="B18" s="31"/>
      <c r="C18" s="33">
        <v>195.33</v>
      </c>
      <c r="D18" s="31" t="s">
        <v>33</v>
      </c>
      <c r="E18" s="33">
        <v>11490</v>
      </c>
      <c r="G18" s="39"/>
    </row>
    <row r="19" spans="1:7" ht="15.75" thickBot="1">
      <c r="A19" s="31" t="s">
        <v>61</v>
      </c>
      <c r="B19" s="31"/>
      <c r="C19" s="33">
        <v>195.33</v>
      </c>
      <c r="D19" s="31" t="s">
        <v>33</v>
      </c>
      <c r="E19" s="33">
        <v>11490</v>
      </c>
      <c r="G19" s="39"/>
    </row>
    <row r="20" spans="1:7" ht="15.75" thickBot="1">
      <c r="A20" s="31" t="s">
        <v>62</v>
      </c>
      <c r="B20" s="31"/>
      <c r="C20" s="33">
        <v>1907.15</v>
      </c>
      <c r="D20" s="31" t="s">
        <v>59</v>
      </c>
      <c r="E20" s="33">
        <v>5</v>
      </c>
      <c r="G20" s="39"/>
    </row>
    <row r="21" spans="1:7" ht="15.75" thickBot="1">
      <c r="A21" s="31" t="s">
        <v>63</v>
      </c>
      <c r="B21" s="31"/>
      <c r="C21" s="33">
        <v>1117.43</v>
      </c>
      <c r="D21" s="31" t="s">
        <v>42</v>
      </c>
      <c r="E21" s="33">
        <v>1</v>
      </c>
      <c r="G21" s="39"/>
    </row>
    <row r="22" spans="1:7" ht="15.75" thickBot="1">
      <c r="A22" s="31" t="s">
        <v>43</v>
      </c>
      <c r="B22" s="31"/>
      <c r="C22" s="33">
        <v>6828.64</v>
      </c>
      <c r="D22" s="31" t="s">
        <v>36</v>
      </c>
      <c r="E22" s="33">
        <v>49</v>
      </c>
    </row>
    <row r="23" spans="1:7" ht="15.75" thickBot="1">
      <c r="A23" s="31" t="s">
        <v>64</v>
      </c>
      <c r="B23" s="31"/>
      <c r="C23" s="33">
        <v>14253.81</v>
      </c>
      <c r="D23" s="31" t="s">
        <v>44</v>
      </c>
      <c r="E23" s="33">
        <v>1</v>
      </c>
    </row>
    <row r="24" spans="1:7" ht="15.75" thickBot="1">
      <c r="A24" s="31" t="s">
        <v>65</v>
      </c>
      <c r="B24" s="31"/>
      <c r="C24" s="33">
        <v>6159.12</v>
      </c>
      <c r="D24" s="31" t="s">
        <v>59</v>
      </c>
      <c r="E24" s="33">
        <v>1</v>
      </c>
    </row>
    <row r="25" spans="1:7" ht="15.75" thickBot="1">
      <c r="A25" s="31" t="s">
        <v>66</v>
      </c>
      <c r="B25" s="31"/>
      <c r="C25" s="33">
        <v>14142.86</v>
      </c>
      <c r="D25" s="31" t="s">
        <v>67</v>
      </c>
      <c r="E25" s="33">
        <v>1</v>
      </c>
    </row>
    <row r="26" spans="1:7" ht="15.75" thickBot="1">
      <c r="A26" s="31" t="s">
        <v>68</v>
      </c>
      <c r="B26" s="31"/>
      <c r="C26" s="33">
        <v>494.78</v>
      </c>
      <c r="D26" s="31" t="s">
        <v>42</v>
      </c>
      <c r="E26" s="33">
        <v>1</v>
      </c>
    </row>
    <row r="27" spans="1:7" ht="15.75" thickBot="1">
      <c r="A27" s="31" t="s">
        <v>69</v>
      </c>
      <c r="B27" s="31"/>
      <c r="C27" s="33">
        <v>607.24</v>
      </c>
      <c r="D27" s="31" t="s">
        <v>36</v>
      </c>
      <c r="E27" s="33">
        <v>1</v>
      </c>
    </row>
    <row r="28" spans="1:7" ht="15.75" thickBot="1">
      <c r="A28" s="31" t="s">
        <v>70</v>
      </c>
      <c r="B28" s="31"/>
      <c r="C28" s="33">
        <v>954.41</v>
      </c>
      <c r="D28" s="31" t="s">
        <v>42</v>
      </c>
      <c r="E28" s="33">
        <v>1</v>
      </c>
    </row>
    <row r="29" spans="1:7" ht="15.75" thickBot="1">
      <c r="A29" s="31" t="s">
        <v>71</v>
      </c>
      <c r="B29" s="31"/>
      <c r="C29" s="33">
        <v>28437.23</v>
      </c>
      <c r="D29" s="31" t="s">
        <v>33</v>
      </c>
      <c r="E29" s="33">
        <v>38.200000000000003</v>
      </c>
    </row>
    <row r="30" spans="1:7" ht="15.75" thickBot="1">
      <c r="A30" s="31" t="s">
        <v>45</v>
      </c>
      <c r="B30" s="31"/>
      <c r="C30" s="33">
        <v>6016</v>
      </c>
      <c r="D30" s="31" t="s">
        <v>36</v>
      </c>
      <c r="E30" s="33">
        <v>4</v>
      </c>
    </row>
    <row r="31" spans="1:7" ht="15.75" thickBot="1">
      <c r="A31" s="31" t="s">
        <v>46</v>
      </c>
      <c r="B31" s="31"/>
      <c r="C31" s="33">
        <v>23016</v>
      </c>
      <c r="D31" s="31" t="s">
        <v>36</v>
      </c>
      <c r="E31" s="33">
        <v>21</v>
      </c>
    </row>
    <row r="32" spans="1:7" ht="15.75" thickBot="1">
      <c r="A32" s="31" t="s">
        <v>47</v>
      </c>
      <c r="B32" s="31"/>
      <c r="C32" s="33">
        <v>5523</v>
      </c>
      <c r="D32" s="31" t="s">
        <v>36</v>
      </c>
      <c r="E32" s="33">
        <v>7</v>
      </c>
    </row>
    <row r="33" spans="1:5" ht="15.75" thickBot="1">
      <c r="A33" s="31" t="s">
        <v>72</v>
      </c>
      <c r="B33" s="31"/>
      <c r="C33" s="33">
        <v>2305.1999999999998</v>
      </c>
      <c r="D33" s="31" t="s">
        <v>36</v>
      </c>
      <c r="E33" s="33">
        <v>3</v>
      </c>
    </row>
    <row r="34" spans="1:5" ht="15.75" thickBot="1">
      <c r="A34" s="31" t="s">
        <v>73</v>
      </c>
      <c r="B34" s="31"/>
      <c r="C34" s="33">
        <v>10341</v>
      </c>
      <c r="D34" s="31" t="s">
        <v>36</v>
      </c>
      <c r="E34" s="33">
        <v>11490</v>
      </c>
    </row>
    <row r="35" spans="1:5" ht="15.75" thickBot="1">
      <c r="A35" s="31" t="s">
        <v>74</v>
      </c>
      <c r="B35" s="31"/>
      <c r="C35" s="33">
        <v>11030.4</v>
      </c>
      <c r="D35" s="31" t="s">
        <v>33</v>
      </c>
      <c r="E35" s="33">
        <v>11490</v>
      </c>
    </row>
    <row r="36" spans="1:5" ht="15.75" thickBot="1">
      <c r="A36" s="31" t="s">
        <v>75</v>
      </c>
      <c r="B36" s="31"/>
      <c r="C36" s="33">
        <v>15882.71</v>
      </c>
      <c r="D36" s="31" t="s">
        <v>33</v>
      </c>
      <c r="E36" s="33">
        <v>9567.9</v>
      </c>
    </row>
    <row r="37" spans="1:5" ht="15.75" thickBot="1">
      <c r="A37" s="31" t="s">
        <v>76</v>
      </c>
      <c r="B37" s="31"/>
      <c r="C37" s="33">
        <v>21826.63</v>
      </c>
      <c r="D37" s="31" t="s">
        <v>33</v>
      </c>
      <c r="E37" s="33">
        <v>11487.7</v>
      </c>
    </row>
    <row r="38" spans="1:5" ht="15.75" thickBot="1">
      <c r="A38" s="31" t="s">
        <v>77</v>
      </c>
      <c r="B38" s="31"/>
      <c r="C38" s="33">
        <v>28133.11</v>
      </c>
      <c r="D38" s="31" t="s">
        <v>33</v>
      </c>
      <c r="E38" s="33">
        <v>11482.9</v>
      </c>
    </row>
    <row r="39" spans="1:5" ht="15.75" thickBot="1">
      <c r="A39" s="31" t="s">
        <v>78</v>
      </c>
      <c r="B39" s="31"/>
      <c r="C39" s="33">
        <v>31591.17</v>
      </c>
      <c r="D39" s="31" t="s">
        <v>33</v>
      </c>
      <c r="E39" s="33">
        <v>11487.7</v>
      </c>
    </row>
    <row r="40" spans="1:5" ht="15.75" thickBot="1">
      <c r="A40" s="31" t="s">
        <v>79</v>
      </c>
      <c r="B40" s="31"/>
      <c r="C40" s="33">
        <v>45385.5</v>
      </c>
      <c r="D40" s="31" t="s">
        <v>36</v>
      </c>
      <c r="E40" s="33">
        <v>11490</v>
      </c>
    </row>
    <row r="41" spans="1:5" ht="15.75" thickBot="1">
      <c r="A41" s="31" t="s">
        <v>80</v>
      </c>
      <c r="B41" s="31"/>
      <c r="C41" s="33">
        <v>47338.8</v>
      </c>
      <c r="D41" s="31" t="s">
        <v>33</v>
      </c>
      <c r="E41" s="33">
        <v>11490</v>
      </c>
    </row>
    <row r="42" spans="1:5" ht="15.75" thickBot="1">
      <c r="A42" s="31" t="s">
        <v>81</v>
      </c>
      <c r="B42" s="31"/>
      <c r="C42" s="33">
        <v>2615.8200000000002</v>
      </c>
      <c r="D42" s="31" t="s">
        <v>42</v>
      </c>
      <c r="E42" s="33">
        <v>6</v>
      </c>
    </row>
    <row r="43" spans="1:5" ht="15.75" thickBot="1">
      <c r="A43" s="31" t="s">
        <v>82</v>
      </c>
      <c r="B43" s="31"/>
      <c r="C43" s="33">
        <v>363.1</v>
      </c>
      <c r="D43" s="31" t="s">
        <v>42</v>
      </c>
      <c r="E43" s="33">
        <v>1</v>
      </c>
    </row>
    <row r="44" spans="1:5" ht="15.75" thickBot="1">
      <c r="A44" s="31" t="s">
        <v>83</v>
      </c>
      <c r="B44" s="31"/>
      <c r="C44" s="33">
        <v>1034.0999999999999</v>
      </c>
      <c r="D44" s="31" t="s">
        <v>33</v>
      </c>
      <c r="E44" s="33">
        <v>11490</v>
      </c>
    </row>
    <row r="45" spans="1:5" ht="15.75" thickBot="1">
      <c r="A45" s="31" t="s">
        <v>84</v>
      </c>
      <c r="B45" s="31"/>
      <c r="C45" s="33">
        <v>1034.0999999999999</v>
      </c>
      <c r="D45" s="31" t="s">
        <v>33</v>
      </c>
      <c r="E45" s="33">
        <v>11490</v>
      </c>
    </row>
    <row r="46" spans="1:5" ht="15.75" thickBot="1">
      <c r="A46" s="31" t="s">
        <v>85</v>
      </c>
      <c r="B46" s="31"/>
      <c r="C46" s="33">
        <v>4399.18</v>
      </c>
      <c r="D46" s="31" t="s">
        <v>42</v>
      </c>
      <c r="E46" s="33">
        <v>1</v>
      </c>
    </row>
    <row r="47" spans="1:5" ht="15.75" thickBot="1">
      <c r="A47" s="31" t="s">
        <v>86</v>
      </c>
      <c r="B47" s="31"/>
      <c r="C47" s="33">
        <v>4366.2</v>
      </c>
      <c r="D47" s="31" t="s">
        <v>33</v>
      </c>
      <c r="E47" s="33">
        <v>11490</v>
      </c>
    </row>
    <row r="48" spans="1:5" ht="15.75" thickBot="1">
      <c r="A48" s="31" t="s">
        <v>87</v>
      </c>
      <c r="B48" s="31"/>
      <c r="C48" s="33">
        <v>4366.2</v>
      </c>
      <c r="D48" s="31" t="s">
        <v>33</v>
      </c>
      <c r="E48" s="33">
        <v>11490</v>
      </c>
    </row>
    <row r="49" spans="1:5" s="43" customFormat="1" ht="15.75" thickBot="1">
      <c r="A49" s="41" t="s">
        <v>102</v>
      </c>
      <c r="B49" s="41"/>
      <c r="C49" s="42">
        <v>116225.83</v>
      </c>
      <c r="D49" s="41" t="s">
        <v>59</v>
      </c>
      <c r="E49" s="42">
        <v>1</v>
      </c>
    </row>
    <row r="50" spans="1:5" ht="15.75" thickBot="1">
      <c r="A50" s="31" t="s">
        <v>88</v>
      </c>
      <c r="B50" s="31"/>
      <c r="C50" s="33">
        <v>186480</v>
      </c>
      <c r="D50" s="31" t="s">
        <v>89</v>
      </c>
      <c r="E50" s="33">
        <v>1</v>
      </c>
    </row>
    <row r="51" spans="1:5" ht="15.75" thickBot="1">
      <c r="A51" s="31" t="s">
        <v>48</v>
      </c>
      <c r="B51" s="31"/>
      <c r="C51" s="33">
        <v>9630</v>
      </c>
      <c r="D51" s="31" t="s">
        <v>36</v>
      </c>
      <c r="E51" s="33">
        <v>6</v>
      </c>
    </row>
    <row r="52" spans="1:5" ht="15.75" thickBot="1">
      <c r="A52" s="31" t="s">
        <v>90</v>
      </c>
      <c r="B52" s="31"/>
      <c r="C52" s="33">
        <v>3288</v>
      </c>
      <c r="D52" s="31" t="s">
        <v>36</v>
      </c>
      <c r="E52" s="33">
        <v>3</v>
      </c>
    </row>
    <row r="53" spans="1:5" ht="15.75" thickBot="1">
      <c r="A53" s="31"/>
      <c r="B53" s="31"/>
      <c r="C53" s="34">
        <f>SUM(C6:C52)</f>
        <v>990722.22999999986</v>
      </c>
      <c r="D53" s="31"/>
      <c r="E53" s="33"/>
    </row>
    <row r="55" spans="1:5">
      <c r="C55" s="29">
        <v>607174.74</v>
      </c>
      <c r="D55" s="43">
        <v>990722.23000000021</v>
      </c>
    </row>
    <row r="57" spans="1:5">
      <c r="C57" s="39">
        <f>C53-C55</f>
        <v>383547.48999999987</v>
      </c>
      <c r="D57" s="39">
        <f>'накоп. корр-ка'!C13+'накоп. корр-ка'!C14</f>
        <v>267321.66000000003</v>
      </c>
    </row>
    <row r="58" spans="1:5">
      <c r="D58" s="39"/>
    </row>
    <row r="59" spans="1:5">
      <c r="C59" s="40">
        <f>C57-D57</f>
        <v>116225.82999999984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бекетова 42</vt:lpstr>
      <vt:lpstr>накоп 2020</vt:lpstr>
      <vt:lpstr>накоп. корр-ка</vt:lpstr>
      <vt:lpstr>'бекетова 42'!Область_печати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2018-03-14T05:03:11Z</cp:lastPrinted>
  <dcterms:created xsi:type="dcterms:W3CDTF">2016-03-18T02:51:51Z</dcterms:created>
  <dcterms:modified xsi:type="dcterms:W3CDTF">2021-03-02T23:49:07Z</dcterms:modified>
</cp:coreProperties>
</file>