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Украинский бульвар, д. 28" sheetId="1" r:id="rId1"/>
    <sheet name="Работы 2020" sheetId="2" r:id="rId2"/>
    <sheet name="Справка" sheetId="3" r:id="rId3"/>
  </sheets>
  <externalReferences>
    <externalReference r:id="rId4"/>
  </externalReferences>
  <definedNames>
    <definedName name="_xlnm._FilterDatabase" localSheetId="1" hidden="1">'Работы 2020'!$A$3:$E$60</definedName>
    <definedName name="_xlnm.Print_Area" localSheetId="0">'Украинский бульвар, д. 28'!$A$1:$D$88</definedName>
  </definedNames>
  <calcPr calcId="145621"/>
</workbook>
</file>

<file path=xl/calcChain.xml><?xml version="1.0" encoding="utf-8"?>
<calcChain xmlns="http://schemas.openxmlformats.org/spreadsheetml/2006/main">
  <c r="B87" i="1" l="1"/>
  <c r="B68" i="2"/>
  <c r="B34" i="1"/>
  <c r="B76" i="1"/>
  <c r="B63" i="2"/>
  <c r="B27" i="1" l="1"/>
  <c r="B12" i="1" l="1"/>
  <c r="B15" i="1"/>
  <c r="B18" i="1"/>
  <c r="B69" i="1"/>
  <c r="B72" i="1"/>
  <c r="B67" i="1"/>
  <c r="B7" i="1"/>
  <c r="B20" i="1"/>
  <c r="B9" i="1"/>
  <c r="B85" i="1" l="1"/>
  <c r="B8" i="1"/>
  <c r="B10" i="1" s="1"/>
  <c r="H85" i="1" l="1"/>
  <c r="B84" i="1"/>
  <c r="B83" i="1" s="1"/>
  <c r="B86" i="1" s="1"/>
  <c r="B88" i="1" l="1"/>
</calcChain>
</file>

<file path=xl/sharedStrings.xml><?xml version="1.0" encoding="utf-8"?>
<sst xmlns="http://schemas.openxmlformats.org/spreadsheetml/2006/main" count="358" uniqueCount="141">
  <si>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</si>
  <si>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</si>
  <si>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</si>
  <si>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</si>
  <si>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</si>
  <si>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</si>
  <si>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</si>
  <si>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</si>
  <si>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</si>
  <si>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</si>
  <si>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</si>
  <si>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</si>
  <si>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</si>
  <si>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</si>
  <si>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</si>
  <si>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</si>
  <si>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</si>
  <si>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</si>
  <si>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</si>
  <si>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</si>
  <si>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</si>
  <si>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</si>
  <si>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</si>
  <si>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</si>
  <si>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</si>
  <si>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</si>
  <si>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</si>
  <si>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</si>
  <si>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</si>
  <si>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1 стояк</t>
  </si>
  <si>
    <t>Утепление вентпродухов изовером и монтажной пеной</t>
  </si>
  <si>
    <t>Адрес: Украинский бульвар, д. 28</t>
  </si>
  <si>
    <t>Кол-во</t>
  </si>
  <si>
    <t>Ед.изм</t>
  </si>
  <si>
    <t>Наименование работ</t>
  </si>
  <si>
    <t xml:space="preserve">По адресу УКРАИНСКИЙ б-р д.28                                          </t>
  </si>
  <si>
    <t>Доходы по дому:</t>
  </si>
  <si>
    <t>Справка об уровне сбора платы за жилое помещение по состоянию на 13.03.2020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</si>
  <si>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</si>
  <si>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</si>
  <si>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</si>
  <si>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</si>
  <si>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</si>
  <si>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</si>
  <si>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</si>
  <si>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</si>
  <si>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</si>
  <si>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</si>
  <si>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09</t>
  </si>
  <si>
    <t>УКРАИНСКИЙ б-р д.28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</si>
  <si>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</si>
  <si>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</si>
  <si>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</si>
  <si>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</si>
  <si>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</si>
  <si>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</si>
  <si>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</si>
  <si>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</si>
  <si>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</si>
  <si>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</si>
  <si>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</si>
  <si>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</si>
  <si>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</si>
  <si>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</si>
  <si>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Cуммa</t>
  </si>
  <si>
    <t>Выезд а/машины по заявке</t>
  </si>
  <si>
    <t>выезд</t>
  </si>
  <si>
    <t>шт.</t>
  </si>
  <si>
    <t>Закрытие и открытие стояков</t>
  </si>
  <si>
    <t>Замена электрической лампы накаливания</t>
  </si>
  <si>
    <t>Замена электропатрона с материалами при открытой арматуре</t>
  </si>
  <si>
    <t>Исполнение заявок не связаных с ремонтом</t>
  </si>
  <si>
    <t>узел</t>
  </si>
  <si>
    <t>1 дом</t>
  </si>
  <si>
    <t>Смена вентиля до 20 мм</t>
  </si>
  <si>
    <t>Смена резьб (для всех диаметров) с применением газосварочных работ</t>
  </si>
  <si>
    <t>Смена труб канализации д.100</t>
  </si>
  <si>
    <t>Смена трубы водогазопроводной д.76 со сварочными работами</t>
  </si>
  <si>
    <t>смена труб ГВС и ХВС д.32 ПП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</si>
  <si>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</si>
  <si>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</si>
  <si>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</si>
  <si>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</si>
  <si>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</si>
  <si>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Замена сборок д.15 с устр-м сбросника на вод-х трубах с прим.сварочн.р</t>
  </si>
  <si>
    <t>Замена сборок д.20 с устр-м сбросника на водогаз-х трубах с прим.свар.</t>
  </si>
  <si>
    <t>Изготовление и установка стенда "Выгул собак запрещен"</t>
  </si>
  <si>
    <t>Масляная окраска с последующей теплоизоляцией (пенофол) теплового узла</t>
  </si>
  <si>
    <t>Монтаж освещения над под-м с точкой подкл.от тамб-го осв.(свет.настоль</t>
  </si>
  <si>
    <t>1подъезд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</si>
  <si>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</si>
  <si>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</si>
  <si>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</si>
  <si>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Отключение отопления</t>
  </si>
  <si>
    <t>Очистка канализационной сети</t>
  </si>
  <si>
    <t>Покраска, изоляция труб отопления Укр.28</t>
  </si>
  <si>
    <t>Ремонт вентелей до 32 д.</t>
  </si>
  <si>
    <t>Ремонт и восстановление герметизации стыков</t>
  </si>
  <si>
    <t>10 м</t>
  </si>
  <si>
    <t>Ремонт труб КНС</t>
  </si>
  <si>
    <t>Санитарная обрезка сухих вершин и веток деревьев с исп-ем автовышки</t>
  </si>
  <si>
    <t>Сброс воздуха со стояков отопления с использованием а/м газель</t>
  </si>
  <si>
    <t>Смена водогазопроводных труб д.89</t>
  </si>
  <si>
    <t>Смена труб ХВС д.32</t>
  </si>
  <si>
    <t>1м</t>
  </si>
  <si>
    <t>Смена труб из водогазопроводных труб д.15 с производством сварочных ра</t>
  </si>
  <si>
    <t>Смена труб из водогазопроводных труб д.20 с производством сварочных ра</t>
  </si>
  <si>
    <t>Смена труб из водогазопроводных труб д.57 с производством сварочных ра</t>
  </si>
  <si>
    <t>Содержание ДРС 1,2 кв. 2020 г. коэф. 0,8</t>
  </si>
  <si>
    <t>Содержание ДРС 3,4 кв. 2020 г. коэф.0,8;0,85;0,9;1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</si>
  <si>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</si>
  <si>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</si>
  <si>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</si>
  <si>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</si>
  <si>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</si>
  <si>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</si>
  <si>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</si>
  <si>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</si>
  <si>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светильников с датчиком на движение</t>
  </si>
  <si>
    <t>шт</t>
  </si>
  <si>
    <t>Устранение свищей хомутами</t>
  </si>
  <si>
    <t>Устройство перегородок из кирпича на вводе труб теплоснабжения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</si>
  <si>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</si>
  <si>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</si>
  <si>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</si>
  <si>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</si>
  <si>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очистка подвала Украинский бульвар, 28</t>
  </si>
  <si>
    <t>дом</t>
  </si>
  <si>
    <t>смена труб ХВС и ГВС д.20 ПП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</si>
  <si>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</si>
  <si>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</si>
  <si>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</si>
  <si>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</si>
  <si>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</si>
  <si>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</si>
  <si>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</si>
  <si>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</si>
  <si>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</si>
  <si>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Замена стояка  ХВС по квартирам</t>
  </si>
  <si>
    <t>стояк</t>
  </si>
  <si>
    <t>Покраска, изоляция труб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</si>
</sst>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_-* #&quot; &quot;##0.00_-;\-* #&quot; &quot;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8" fillId="0" borderId="2" xfId="3" applyNumberFormat="1" applyFont="1" applyFill="1" applyBorder="1" applyAlignment="1">
      <alignment vertical="center"/>
    </xf>
    <xf numFmtId="43" fontId="4" fillId="0" borderId="2" xfId="3" applyFont="1" applyFill="1" applyBorder="1" applyAlignment="1">
      <alignment horizontal="center" vertical="center" wrapText="1"/>
    </xf>
    <xf numFmtId="0" fontId="0" fillId="0" borderId="0" xfId="0"/>
    <xf numFmtId="0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left" vertical="top" wrapText="1"/>
    </xf>
    <xf numFmtId="0" fontId="30" fillId="33" borderId="11" xfId="0" applyNumberFormat="1" applyFont="1" applyFill="1" applyBorder="1" applyAlignment="1" applyProtection="1">
      <alignment horizontal="left" vertical="center" wrapText="1"/>
    </xf>
    <xf numFmtId="0" fontId="30" fillId="33" borderId="12" xfId="0" applyNumberFormat="1" applyFont="1" applyFill="1" applyBorder="1" applyAlignment="1" applyProtection="1">
      <alignment horizontal="left" vertical="center" wrapText="1"/>
    </xf>
    <xf numFmtId="4" fontId="30" fillId="33" borderId="11" xfId="0" applyNumberFormat="1" applyFont="1" applyFill="1" applyBorder="1" applyAlignment="1" applyProtection="1">
      <alignment horizontal="center" vertical="top" wrapText="1"/>
    </xf>
    <xf numFmtId="2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center" vertical="center" wrapText="1"/>
    </xf>
    <xf numFmtId="4" fontId="30" fillId="33" borderId="11" xfId="0" applyNumberFormat="1" applyFont="1" applyFill="1" applyBorder="1" applyAlignment="1" applyProtection="1">
      <alignment horizontal="center" vertical="center" wrapText="1"/>
    </xf>
    <xf numFmtId="2" fontId="30" fillId="33" borderId="11" xfId="0" applyNumberFormat="1" applyFont="1" applyFill="1" applyBorder="1" applyAlignment="1" applyProtection="1">
      <alignment horizontal="center" vertical="center" wrapText="1"/>
    </xf>
    <xf numFmtId="43" fontId="2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49" fontId="0" fillId="34" borderId="15" xfId="0" applyNumberFormat="1" applyFill="1" applyBorder="1"/>
    <xf numFmtId="0" fontId="0" fillId="34" borderId="0" xfId="0" applyFill="1"/>
    <xf numFmtId="165" fontId="0" fillId="0" borderId="15" xfId="0" applyNumberFormat="1" applyFill="1" applyBorder="1"/>
    <xf numFmtId="165" fontId="14" fillId="0" borderId="15" xfId="0" applyNumberFormat="1" applyFont="1" applyFill="1" applyBorder="1"/>
    <xf numFmtId="165" fontId="0" fillId="0" borderId="0" xfId="0" applyNumberFormat="1"/>
    <xf numFmtId="165" fontId="0" fillId="34" borderId="15" xfId="0" applyNumberFormat="1" applyFill="1" applyBorder="1"/>
    <xf numFmtId="49" fontId="0" fillId="35" borderId="15" xfId="0" applyNumberFormat="1" applyFill="1" applyBorder="1"/>
    <xf numFmtId="164" fontId="0" fillId="35" borderId="15" xfId="0" applyNumberFormat="1" applyFill="1" applyBorder="1"/>
    <xf numFmtId="0" fontId="0" fillId="35" borderId="0" xfId="0" applyFill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3" borderId="12" xfId="0" applyNumberFormat="1" applyFont="1" applyFill="1" applyBorder="1" applyAlignment="1" applyProtection="1">
      <alignment horizontal="center" vertical="top" wrapText="1"/>
    </xf>
    <xf numFmtId="0" fontId="30" fillId="33" borderId="13" xfId="0" applyNumberFormat="1" applyFont="1" applyFill="1" applyBorder="1" applyAlignment="1" applyProtection="1">
      <alignment horizontal="center" vertical="top" wrapText="1"/>
    </xf>
    <xf numFmtId="0" fontId="29" fillId="33" borderId="0" xfId="0" applyNumberFormat="1" applyFont="1" applyFill="1" applyBorder="1" applyAlignment="1" applyProtection="1">
      <alignment horizontal="center" vertical="top" wrapText="1"/>
    </xf>
    <xf numFmtId="0" fontId="30" fillId="33" borderId="14" xfId="0" applyNumberFormat="1" applyFont="1" applyFill="1" applyBorder="1" applyAlignment="1" applyProtection="1">
      <alignment horizontal="left" vertical="center" wrapText="1"/>
    </xf>
    <xf numFmtId="0" fontId="30" fillId="33" borderId="13" xfId="0" applyNumberFormat="1" applyFont="1" applyFill="1" applyBorder="1" applyAlignment="1" applyProtection="1">
      <alignment horizontal="left" vertical="center" wrapText="1"/>
    </xf>
    <xf numFmtId="0" fontId="30" fillId="33" borderId="12" xfId="0" applyNumberFormat="1" applyFont="1" applyFill="1" applyBorder="1" applyAlignment="1" applyProtection="1">
      <alignment horizontal="center" vertical="center" wrapText="1"/>
    </xf>
    <xf numFmtId="0" fontId="30" fillId="33" borderId="14" xfId="0" applyNumberFormat="1" applyFont="1" applyFill="1" applyBorder="1" applyAlignment="1" applyProtection="1">
      <alignment horizontal="center" vertical="center" wrapText="1"/>
    </xf>
    <xf numFmtId="0" fontId="30" fillId="33" borderId="13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88"/>
  <sheetViews>
    <sheetView tabSelected="1" workbookViewId="0">
      <pane ySplit="3" topLeftCell="A73" activePane="bottomLeft" state="frozen"/>
      <selection pane="bottomLeft" activeCell="B6" sqref="B6"/>
    </sheetView>
  </sheetViews>
  <sheetFormatPr defaultRowHeight="15" x14ac:dyDescent="0.25"/>
  <cols>
    <col min="1" max="1" width="74.140625" style="5" customWidth="1"/>
    <col min="2" max="2" width="18.7109375" style="7" customWidth="1"/>
    <col min="3" max="3" width="12.140625" style="3" customWidth="1"/>
    <col min="4" max="4" width="14.140625" style="2" customWidth="1"/>
    <col min="5" max="5" width="0" style="1" hidden="1" customWidth="1"/>
    <col min="6" max="7" width="9.140625" style="1"/>
    <col min="8" max="8" width="10.28515625" style="1" customWidth="1"/>
    <col min="9" max="16384" width="9.140625" style="1"/>
  </cols>
  <sheetData>
    <row r="1" spans="1:4" s="6" customFormat="1" ht="45" customHeight="1" x14ac:dyDescent="0.25">
      <c r="A1" s="54" t="s">
        <v>8</v>
      </c>
      <c r="B1" s="54"/>
      <c r="C1" s="54"/>
      <c r="D1" s="54"/>
    </row>
    <row r="2" spans="1:4" s="8" customFormat="1" ht="15.75" x14ac:dyDescent="0.25">
      <c r="A2" s="24" t="s">
        <v>31</v>
      </c>
      <c r="B2" s="56" t="s">
        <v>129</v>
      </c>
      <c r="C2" s="56"/>
      <c r="D2" s="56"/>
    </row>
    <row r="3" spans="1:4" ht="57" x14ac:dyDescent="0.25">
      <c r="A3" s="9" t="s">
        <v>2</v>
      </c>
      <c r="B3" s="10" t="s">
        <v>28</v>
      </c>
      <c r="C3" s="11" t="s">
        <v>0</v>
      </c>
      <c r="D3" s="29" t="s">
        <v>1</v>
      </c>
    </row>
    <row r="4" spans="1:4" x14ac:dyDescent="0.25">
      <c r="A4" s="57" t="s">
        <v>36</v>
      </c>
      <c r="B4" s="57"/>
      <c r="C4" s="57"/>
      <c r="D4" s="57"/>
    </row>
    <row r="5" spans="1:4" x14ac:dyDescent="0.25">
      <c r="A5" s="13" t="s">
        <v>130</v>
      </c>
      <c r="B5" s="25">
        <v>1096206.24</v>
      </c>
      <c r="C5" s="41" t="s">
        <v>79</v>
      </c>
      <c r="D5" s="12"/>
    </row>
    <row r="6" spans="1:4" x14ac:dyDescent="0.25">
      <c r="A6" s="13" t="s">
        <v>131</v>
      </c>
      <c r="B6" s="25">
        <v>1013119.63</v>
      </c>
      <c r="C6" s="41" t="s">
        <v>79</v>
      </c>
      <c r="D6" s="12"/>
    </row>
    <row r="7" spans="1:4" x14ac:dyDescent="0.25">
      <c r="A7" s="13" t="s">
        <v>132</v>
      </c>
      <c r="B7" s="25">
        <f>B6-B5</f>
        <v>-83086.609999999986</v>
      </c>
      <c r="C7" s="41" t="s">
        <v>79</v>
      </c>
      <c r="D7" s="12"/>
    </row>
    <row r="8" spans="1:4" x14ac:dyDescent="0.25">
      <c r="A8" s="14" t="s">
        <v>9</v>
      </c>
      <c r="B8" s="25">
        <f>B9</f>
        <v>13543.68</v>
      </c>
      <c r="C8" s="41" t="s">
        <v>79</v>
      </c>
      <c r="D8" s="12"/>
    </row>
    <row r="9" spans="1:4" x14ac:dyDescent="0.25">
      <c r="A9" s="15" t="s">
        <v>10</v>
      </c>
      <c r="B9" s="26">
        <f>528.64*12+600*12</f>
        <v>13543.68</v>
      </c>
      <c r="C9" s="17" t="s">
        <v>79</v>
      </c>
      <c r="D9" s="12"/>
    </row>
    <row r="10" spans="1:4" x14ac:dyDescent="0.25">
      <c r="A10" s="16" t="s">
        <v>133</v>
      </c>
      <c r="B10" s="27">
        <f>B5+B8-B9</f>
        <v>1096206.24</v>
      </c>
      <c r="C10" s="41" t="s">
        <v>79</v>
      </c>
      <c r="D10" s="18"/>
    </row>
    <row r="11" spans="1:4" x14ac:dyDescent="0.25">
      <c r="A11" s="55" t="s">
        <v>11</v>
      </c>
      <c r="B11" s="55"/>
      <c r="C11" s="55"/>
      <c r="D11" s="55"/>
    </row>
    <row r="12" spans="1:4" ht="15.75" thickBot="1" x14ac:dyDescent="0.3">
      <c r="A12" s="19" t="s">
        <v>12</v>
      </c>
      <c r="B12" s="27">
        <f>SUM(B13:B14)</f>
        <v>186852.78</v>
      </c>
      <c r="C12" s="41" t="s">
        <v>79</v>
      </c>
      <c r="D12" s="18"/>
    </row>
    <row r="13" spans="1:4" s="30" customFormat="1" ht="15.75" thickBot="1" x14ac:dyDescent="0.3">
      <c r="A13" s="43" t="s">
        <v>116</v>
      </c>
      <c r="B13" s="44">
        <v>91458.3</v>
      </c>
      <c r="C13" s="43" t="s">
        <v>5</v>
      </c>
      <c r="D13" s="44">
        <v>23154</v>
      </c>
    </row>
    <row r="14" spans="1:4" s="30" customFormat="1" ht="15.75" thickBot="1" x14ac:dyDescent="0.3">
      <c r="A14" s="43" t="s">
        <v>117</v>
      </c>
      <c r="B14" s="44">
        <v>95394.48</v>
      </c>
      <c r="C14" s="43" t="s">
        <v>4</v>
      </c>
      <c r="D14" s="44">
        <v>23154</v>
      </c>
    </row>
    <row r="15" spans="1:4" ht="29.25" thickBot="1" x14ac:dyDescent="0.3">
      <c r="A15" s="19" t="s">
        <v>13</v>
      </c>
      <c r="B15" s="27">
        <f>SUM(B16:B17)</f>
        <v>80589.97</v>
      </c>
      <c r="C15" s="41" t="s">
        <v>79</v>
      </c>
      <c r="D15" s="18"/>
    </row>
    <row r="16" spans="1:4" s="30" customFormat="1" ht="15.75" thickBot="1" x14ac:dyDescent="0.3">
      <c r="A16" s="43" t="s">
        <v>112</v>
      </c>
      <c r="B16" s="44">
        <v>38435.81</v>
      </c>
      <c r="C16" s="43" t="s">
        <v>4</v>
      </c>
      <c r="D16" s="44">
        <v>23154.1</v>
      </c>
    </row>
    <row r="17" spans="1:4" s="30" customFormat="1" ht="15.75" thickBot="1" x14ac:dyDescent="0.3">
      <c r="A17" s="43" t="s">
        <v>113</v>
      </c>
      <c r="B17" s="44">
        <v>42154.16</v>
      </c>
      <c r="C17" s="43" t="s">
        <v>4</v>
      </c>
      <c r="D17" s="44">
        <v>22186.400000000001</v>
      </c>
    </row>
    <row r="18" spans="1:4" ht="15.75" thickBot="1" x14ac:dyDescent="0.3">
      <c r="A18" s="19" t="s">
        <v>14</v>
      </c>
      <c r="B18" s="27">
        <f>SUM(B19:B19)</f>
        <v>10735.22</v>
      </c>
      <c r="C18" s="41" t="s">
        <v>79</v>
      </c>
      <c r="D18" s="40"/>
    </row>
    <row r="19" spans="1:4" s="53" customFormat="1" ht="15.75" thickBot="1" x14ac:dyDescent="0.3">
      <c r="A19" s="51" t="s">
        <v>81</v>
      </c>
      <c r="B19" s="52">
        <v>10735.22</v>
      </c>
      <c r="C19" s="51" t="s">
        <v>15</v>
      </c>
      <c r="D19" s="52">
        <v>166</v>
      </c>
    </row>
    <row r="20" spans="1:4" ht="29.25" thickBot="1" x14ac:dyDescent="0.3">
      <c r="A20" s="19" t="s">
        <v>16</v>
      </c>
      <c r="B20" s="27">
        <f>SUM(B21:B26)</f>
        <v>26164.02</v>
      </c>
      <c r="C20" s="41" t="s">
        <v>79</v>
      </c>
      <c r="D20" s="18"/>
    </row>
    <row r="21" spans="1:4" s="30" customFormat="1" ht="15.75" thickBot="1" x14ac:dyDescent="0.3">
      <c r="A21" s="43" t="s">
        <v>82</v>
      </c>
      <c r="B21" s="44">
        <v>2315.4</v>
      </c>
      <c r="C21" s="43" t="s">
        <v>4</v>
      </c>
      <c r="D21" s="44">
        <v>23154</v>
      </c>
    </row>
    <row r="22" spans="1:4" s="30" customFormat="1" ht="15.75" thickBot="1" x14ac:dyDescent="0.3">
      <c r="A22" s="43" t="s">
        <v>83</v>
      </c>
      <c r="B22" s="44">
        <v>2083.86</v>
      </c>
      <c r="C22" s="43" t="s">
        <v>4</v>
      </c>
      <c r="D22" s="44">
        <v>23154</v>
      </c>
    </row>
    <row r="23" spans="1:4" s="30" customFormat="1" ht="15.75" thickBot="1" x14ac:dyDescent="0.3">
      <c r="A23" s="43" t="s">
        <v>122</v>
      </c>
      <c r="B23" s="44">
        <v>2083.86</v>
      </c>
      <c r="C23" s="43" t="s">
        <v>4</v>
      </c>
      <c r="D23" s="44">
        <v>23154</v>
      </c>
    </row>
    <row r="24" spans="1:4" s="30" customFormat="1" ht="15.75" thickBot="1" x14ac:dyDescent="0.3">
      <c r="A24" s="43" t="s">
        <v>123</v>
      </c>
      <c r="B24" s="44">
        <v>2083.86</v>
      </c>
      <c r="C24" s="43" t="s">
        <v>4</v>
      </c>
      <c r="D24" s="44">
        <v>23154</v>
      </c>
    </row>
    <row r="25" spans="1:4" s="30" customFormat="1" ht="15.75" thickBot="1" x14ac:dyDescent="0.3">
      <c r="A25" s="43" t="s">
        <v>124</v>
      </c>
      <c r="B25" s="44">
        <v>8798.52</v>
      </c>
      <c r="C25" s="43" t="s">
        <v>4</v>
      </c>
      <c r="D25" s="44">
        <v>23154</v>
      </c>
    </row>
    <row r="26" spans="1:4" s="30" customFormat="1" ht="15.75" thickBot="1" x14ac:dyDescent="0.3">
      <c r="A26" s="43" t="s">
        <v>125</v>
      </c>
      <c r="B26" s="44">
        <v>8798.52</v>
      </c>
      <c r="C26" s="43" t="s">
        <v>4</v>
      </c>
      <c r="D26" s="44">
        <v>23154</v>
      </c>
    </row>
    <row r="27" spans="1:4" ht="43.5" thickBot="1" x14ac:dyDescent="0.3">
      <c r="A27" s="19" t="s">
        <v>17</v>
      </c>
      <c r="B27" s="27">
        <f>SUM(B28:B33)</f>
        <v>19805.690000000002</v>
      </c>
      <c r="C27" s="41" t="s">
        <v>79</v>
      </c>
      <c r="D27" s="21"/>
    </row>
    <row r="28" spans="1:4" s="30" customFormat="1" ht="15.75" thickBot="1" x14ac:dyDescent="0.3">
      <c r="A28" s="43" t="s">
        <v>69</v>
      </c>
      <c r="B28" s="44">
        <v>1905.6</v>
      </c>
      <c r="C28" s="43" t="s">
        <v>67</v>
      </c>
      <c r="D28" s="44">
        <v>24</v>
      </c>
    </row>
    <row r="29" spans="1:4" s="30" customFormat="1" ht="15.75" thickBot="1" x14ac:dyDescent="0.3">
      <c r="A29" s="43" t="s">
        <v>70</v>
      </c>
      <c r="B29" s="44">
        <v>461.22</v>
      </c>
      <c r="C29" s="43" t="s">
        <v>67</v>
      </c>
      <c r="D29" s="44">
        <v>2</v>
      </c>
    </row>
    <row r="30" spans="1:4" s="30" customFormat="1" ht="15.75" thickBot="1" x14ac:dyDescent="0.3">
      <c r="A30" s="43" t="s">
        <v>118</v>
      </c>
      <c r="B30" s="44">
        <v>6197.1</v>
      </c>
      <c r="C30" s="43" t="s">
        <v>119</v>
      </c>
      <c r="D30" s="44">
        <v>6</v>
      </c>
    </row>
    <row r="31" spans="1:4" s="30" customFormat="1" ht="15.75" thickBot="1" x14ac:dyDescent="0.3">
      <c r="A31" s="43" t="s">
        <v>121</v>
      </c>
      <c r="B31" s="44">
        <v>3582.37</v>
      </c>
      <c r="C31" s="43" t="s">
        <v>67</v>
      </c>
      <c r="D31" s="44">
        <v>1</v>
      </c>
    </row>
    <row r="32" spans="1:4" s="30" customFormat="1" ht="15.75" thickBot="1" x14ac:dyDescent="0.3">
      <c r="A32" s="43" t="s">
        <v>71</v>
      </c>
      <c r="B32" s="44">
        <v>697.08</v>
      </c>
      <c r="C32" s="43" t="s">
        <v>67</v>
      </c>
      <c r="D32" s="44">
        <v>3</v>
      </c>
    </row>
    <row r="33" spans="1:5" s="30" customFormat="1" ht="15.75" thickBot="1" x14ac:dyDescent="0.3">
      <c r="A33" s="43" t="s">
        <v>88</v>
      </c>
      <c r="B33" s="44">
        <v>6962.32</v>
      </c>
      <c r="C33" s="43" t="s">
        <v>89</v>
      </c>
      <c r="D33" s="44">
        <v>4</v>
      </c>
    </row>
    <row r="34" spans="1:5" ht="43.5" thickBot="1" x14ac:dyDescent="0.3">
      <c r="A34" s="19" t="s">
        <v>18</v>
      </c>
      <c r="B34" s="27">
        <f>SUM(B35:B63)</f>
        <v>517856.19000000006</v>
      </c>
      <c r="C34" s="41" t="s">
        <v>79</v>
      </c>
      <c r="D34" s="18"/>
      <c r="E34" s="4" t="s">
        <v>3</v>
      </c>
    </row>
    <row r="35" spans="1:5" s="53" customFormat="1" ht="15.75" thickBot="1" x14ac:dyDescent="0.3">
      <c r="A35" s="51" t="s">
        <v>92</v>
      </c>
      <c r="B35" s="52">
        <v>1144.29</v>
      </c>
      <c r="C35" s="51" t="s">
        <v>73</v>
      </c>
      <c r="D35" s="52">
        <v>3</v>
      </c>
    </row>
    <row r="36" spans="1:5" s="53" customFormat="1" ht="15.75" thickBot="1" x14ac:dyDescent="0.3">
      <c r="A36" s="51" t="s">
        <v>93</v>
      </c>
      <c r="B36" s="52">
        <v>1117.43</v>
      </c>
      <c r="C36" s="51" t="s">
        <v>67</v>
      </c>
      <c r="D36" s="52">
        <v>1</v>
      </c>
    </row>
    <row r="37" spans="1:5" s="53" customFormat="1" ht="15.75" thickBot="1" x14ac:dyDescent="0.3">
      <c r="A37" s="51" t="s">
        <v>94</v>
      </c>
      <c r="B37" s="52">
        <v>418.08</v>
      </c>
      <c r="C37" s="51" t="s">
        <v>5</v>
      </c>
      <c r="D37" s="52">
        <v>3</v>
      </c>
    </row>
    <row r="38" spans="1:5" s="53" customFormat="1" ht="15.75" thickBot="1" x14ac:dyDescent="0.3">
      <c r="A38" s="51" t="s">
        <v>95</v>
      </c>
      <c r="B38" s="52">
        <v>229910</v>
      </c>
      <c r="C38" s="51" t="s">
        <v>73</v>
      </c>
      <c r="D38" s="52">
        <v>1</v>
      </c>
    </row>
    <row r="39" spans="1:5" s="53" customFormat="1" ht="15.75" thickBot="1" x14ac:dyDescent="0.3">
      <c r="A39" s="51" t="s">
        <v>96</v>
      </c>
      <c r="B39" s="52">
        <v>435.01</v>
      </c>
      <c r="C39" s="51" t="s">
        <v>67</v>
      </c>
      <c r="D39" s="52">
        <v>1</v>
      </c>
    </row>
    <row r="40" spans="1:5" s="53" customFormat="1" ht="15.75" thickBot="1" x14ac:dyDescent="0.3">
      <c r="A40" s="51" t="s">
        <v>68</v>
      </c>
      <c r="B40" s="52">
        <v>3237.44</v>
      </c>
      <c r="C40" s="51" t="s">
        <v>29</v>
      </c>
      <c r="D40" s="52">
        <v>4</v>
      </c>
    </row>
    <row r="41" spans="1:5" s="53" customFormat="1" ht="15.75" thickBot="1" x14ac:dyDescent="0.3">
      <c r="A41" s="51" t="s">
        <v>84</v>
      </c>
      <c r="B41" s="52">
        <v>2217.9</v>
      </c>
      <c r="C41" s="51" t="s">
        <v>67</v>
      </c>
      <c r="D41" s="52">
        <v>3</v>
      </c>
    </row>
    <row r="42" spans="1:5" s="53" customFormat="1" ht="15.75" thickBot="1" x14ac:dyDescent="0.3">
      <c r="A42" s="51" t="s">
        <v>85</v>
      </c>
      <c r="B42" s="52">
        <v>4751.8999999999996</v>
      </c>
      <c r="C42" s="51" t="s">
        <v>67</v>
      </c>
      <c r="D42" s="52">
        <v>5</v>
      </c>
    </row>
    <row r="43" spans="1:5" s="53" customFormat="1" ht="15.75" thickBot="1" x14ac:dyDescent="0.3">
      <c r="A43" s="51" t="s">
        <v>101</v>
      </c>
      <c r="B43" s="52">
        <v>16668</v>
      </c>
      <c r="C43" s="51" t="s">
        <v>29</v>
      </c>
      <c r="D43" s="52">
        <v>24</v>
      </c>
    </row>
    <row r="44" spans="1:5" s="53" customFormat="1" ht="15.75" thickBot="1" x14ac:dyDescent="0.3">
      <c r="A44" s="51" t="s">
        <v>74</v>
      </c>
      <c r="B44" s="52">
        <v>3049.95</v>
      </c>
      <c r="C44" s="51" t="s">
        <v>67</v>
      </c>
      <c r="D44" s="52">
        <v>5</v>
      </c>
    </row>
    <row r="45" spans="1:5" s="53" customFormat="1" ht="15.75" thickBot="1" x14ac:dyDescent="0.3">
      <c r="A45" s="51" t="s">
        <v>102</v>
      </c>
      <c r="B45" s="52">
        <v>6070</v>
      </c>
      <c r="C45" s="51" t="s">
        <v>5</v>
      </c>
      <c r="D45" s="52">
        <v>5</v>
      </c>
    </row>
    <row r="46" spans="1:5" s="53" customFormat="1" ht="15.75" thickBot="1" x14ac:dyDescent="0.3">
      <c r="A46" s="51" t="s">
        <v>75</v>
      </c>
      <c r="B46" s="52">
        <v>14215.63</v>
      </c>
      <c r="C46" s="51" t="s">
        <v>67</v>
      </c>
      <c r="D46" s="52">
        <v>11</v>
      </c>
    </row>
    <row r="47" spans="1:5" s="53" customFormat="1" ht="15.75" thickBot="1" x14ac:dyDescent="0.3">
      <c r="A47" s="51" t="s">
        <v>103</v>
      </c>
      <c r="B47" s="52">
        <v>5111.32</v>
      </c>
      <c r="C47" s="51" t="s">
        <v>104</v>
      </c>
      <c r="D47" s="52">
        <v>4</v>
      </c>
    </row>
    <row r="48" spans="1:5" s="53" customFormat="1" ht="15.75" thickBot="1" x14ac:dyDescent="0.3">
      <c r="A48" s="51" t="s">
        <v>105</v>
      </c>
      <c r="B48" s="52">
        <v>455.6</v>
      </c>
      <c r="C48" s="51" t="s">
        <v>67</v>
      </c>
      <c r="D48" s="52">
        <v>0.5</v>
      </c>
    </row>
    <row r="49" spans="1:4" s="53" customFormat="1" ht="15.75" thickBot="1" x14ac:dyDescent="0.3">
      <c r="A49" s="51" t="s">
        <v>106</v>
      </c>
      <c r="B49" s="52">
        <v>6055.27</v>
      </c>
      <c r="C49" s="51" t="s">
        <v>67</v>
      </c>
      <c r="D49" s="52">
        <v>6.5</v>
      </c>
    </row>
    <row r="50" spans="1:4" s="53" customFormat="1" ht="15.75" thickBot="1" x14ac:dyDescent="0.3">
      <c r="A50" s="51" t="s">
        <v>107</v>
      </c>
      <c r="B50" s="52">
        <v>2392.5</v>
      </c>
      <c r="C50" s="51" t="s">
        <v>5</v>
      </c>
      <c r="D50" s="52">
        <v>2.5</v>
      </c>
    </row>
    <row r="51" spans="1:4" s="53" customFormat="1" ht="15.75" thickBot="1" x14ac:dyDescent="0.3">
      <c r="A51" s="51" t="s">
        <v>76</v>
      </c>
      <c r="B51" s="52">
        <v>3836</v>
      </c>
      <c r="C51" s="51" t="s">
        <v>5</v>
      </c>
      <c r="D51" s="52">
        <v>3.5</v>
      </c>
    </row>
    <row r="52" spans="1:4" s="53" customFormat="1" ht="15.75" thickBot="1" x14ac:dyDescent="0.3">
      <c r="A52" s="51" t="s">
        <v>77</v>
      </c>
      <c r="B52" s="52">
        <v>1227</v>
      </c>
      <c r="C52" s="51" t="s">
        <v>5</v>
      </c>
      <c r="D52" s="52">
        <v>1</v>
      </c>
    </row>
    <row r="53" spans="1:4" s="53" customFormat="1" ht="15.75" thickBot="1" x14ac:dyDescent="0.3">
      <c r="A53" s="51" t="s">
        <v>120</v>
      </c>
      <c r="B53" s="52">
        <v>171.34</v>
      </c>
      <c r="C53" s="51" t="s">
        <v>67</v>
      </c>
      <c r="D53" s="52">
        <v>1</v>
      </c>
    </row>
    <row r="54" spans="1:4" s="53" customFormat="1" ht="15.75" thickBot="1" x14ac:dyDescent="0.3">
      <c r="A54" s="51" t="s">
        <v>126</v>
      </c>
      <c r="B54" s="52">
        <v>21881.43</v>
      </c>
      <c r="C54" s="51" t="s">
        <v>127</v>
      </c>
      <c r="D54" s="52">
        <v>1</v>
      </c>
    </row>
    <row r="55" spans="1:4" s="53" customFormat="1" ht="15.75" thickBot="1" x14ac:dyDescent="0.3">
      <c r="A55" s="51" t="s">
        <v>78</v>
      </c>
      <c r="B55" s="52">
        <v>4700</v>
      </c>
      <c r="C55" s="51" t="s">
        <v>5</v>
      </c>
      <c r="D55" s="52">
        <v>4</v>
      </c>
    </row>
    <row r="56" spans="1:4" s="53" customFormat="1" ht="15.75" thickBot="1" x14ac:dyDescent="0.3">
      <c r="A56" s="51" t="s">
        <v>128</v>
      </c>
      <c r="B56" s="52">
        <v>1735</v>
      </c>
      <c r="C56" s="51" t="s">
        <v>5</v>
      </c>
      <c r="D56" s="52">
        <v>1</v>
      </c>
    </row>
    <row r="57" spans="1:4" s="53" customFormat="1" ht="15.75" thickBot="1" x14ac:dyDescent="0.3">
      <c r="A57" s="51" t="s">
        <v>65</v>
      </c>
      <c r="B57" s="52">
        <v>3970.05</v>
      </c>
      <c r="C57" s="51" t="s">
        <v>66</v>
      </c>
      <c r="D57" s="52">
        <v>7</v>
      </c>
    </row>
    <row r="58" spans="1:4" s="53" customFormat="1" ht="15.75" thickBot="1" x14ac:dyDescent="0.3">
      <c r="A58" s="51" t="s">
        <v>65</v>
      </c>
      <c r="B58" s="52">
        <v>1134.3</v>
      </c>
      <c r="C58" s="51" t="s">
        <v>66</v>
      </c>
      <c r="D58" s="52">
        <v>2</v>
      </c>
    </row>
    <row r="59" spans="1:4" s="53" customFormat="1" ht="15.75" thickBot="1" x14ac:dyDescent="0.3">
      <c r="A59" s="51" t="s">
        <v>87</v>
      </c>
      <c r="B59" s="52">
        <v>12295.08</v>
      </c>
      <c r="C59" s="51" t="s">
        <v>72</v>
      </c>
      <c r="D59" s="52">
        <v>1</v>
      </c>
    </row>
    <row r="60" spans="1:4" s="53" customFormat="1" ht="15.75" thickBot="1" x14ac:dyDescent="0.3">
      <c r="A60" s="51" t="s">
        <v>97</v>
      </c>
      <c r="B60" s="52">
        <v>45532.5</v>
      </c>
      <c r="C60" s="51" t="s">
        <v>98</v>
      </c>
      <c r="D60" s="52">
        <v>7.5</v>
      </c>
    </row>
    <row r="61" spans="1:4" s="53" customFormat="1" ht="15.75" thickBot="1" x14ac:dyDescent="0.3">
      <c r="A61" s="51" t="s">
        <v>99</v>
      </c>
      <c r="B61" s="52">
        <v>1745.64</v>
      </c>
      <c r="C61" s="51" t="s">
        <v>67</v>
      </c>
      <c r="D61" s="52">
        <v>8.5</v>
      </c>
    </row>
    <row r="62" spans="1:4" s="30" customFormat="1" ht="15.75" thickBot="1" x14ac:dyDescent="0.3">
      <c r="A62" s="43" t="s">
        <v>138</v>
      </c>
      <c r="B62" s="47">
        <v>59729.2</v>
      </c>
      <c r="C62" s="43" t="s">
        <v>139</v>
      </c>
      <c r="D62" s="47">
        <v>1</v>
      </c>
    </row>
    <row r="63" spans="1:4" s="30" customFormat="1" ht="15.75" thickBot="1" x14ac:dyDescent="0.3">
      <c r="A63" s="43" t="s">
        <v>140</v>
      </c>
      <c r="B63" s="47">
        <v>62648.33</v>
      </c>
      <c r="C63" s="43" t="s">
        <v>127</v>
      </c>
      <c r="D63" s="47">
        <v>1</v>
      </c>
    </row>
    <row r="64" spans="1:4" ht="28.5" x14ac:dyDescent="0.25">
      <c r="A64" s="19" t="s">
        <v>19</v>
      </c>
      <c r="B64" s="27">
        <v>0</v>
      </c>
      <c r="C64" s="41" t="s">
        <v>79</v>
      </c>
      <c r="D64" s="18"/>
    </row>
    <row r="65" spans="1:4" ht="28.5" x14ac:dyDescent="0.25">
      <c r="A65" s="19" t="s">
        <v>20</v>
      </c>
      <c r="B65" s="27">
        <v>0</v>
      </c>
      <c r="C65" s="41" t="s">
        <v>79</v>
      </c>
      <c r="D65" s="18"/>
    </row>
    <row r="66" spans="1:4" x14ac:dyDescent="0.25">
      <c r="A66" s="19" t="s">
        <v>21</v>
      </c>
      <c r="B66" s="27">
        <v>0</v>
      </c>
      <c r="C66" s="41" t="s">
        <v>79</v>
      </c>
      <c r="D66" s="18"/>
    </row>
    <row r="67" spans="1:4" ht="29.25" thickBot="1" x14ac:dyDescent="0.3">
      <c r="A67" s="19" t="s">
        <v>22</v>
      </c>
      <c r="B67" s="27">
        <f>SUM(B68)</f>
        <v>2274.37</v>
      </c>
      <c r="C67" s="41" t="s">
        <v>79</v>
      </c>
      <c r="D67" s="18"/>
    </row>
    <row r="68" spans="1:4" s="53" customFormat="1" ht="15.75" thickBot="1" x14ac:dyDescent="0.3">
      <c r="A68" s="51" t="s">
        <v>30</v>
      </c>
      <c r="B68" s="52">
        <v>2274.37</v>
      </c>
      <c r="C68" s="51" t="s">
        <v>67</v>
      </c>
      <c r="D68" s="52">
        <v>7</v>
      </c>
    </row>
    <row r="69" spans="1:4" ht="29.25" thickBot="1" x14ac:dyDescent="0.3">
      <c r="A69" s="19" t="s">
        <v>23</v>
      </c>
      <c r="B69" s="27">
        <f>SUM(B70:B71)</f>
        <v>11113.92</v>
      </c>
      <c r="C69" s="41" t="s">
        <v>79</v>
      </c>
      <c r="D69" s="18"/>
    </row>
    <row r="70" spans="1:4" s="30" customFormat="1" ht="15.75" thickBot="1" x14ac:dyDescent="0.3">
      <c r="A70" s="43" t="s">
        <v>110</v>
      </c>
      <c r="B70" s="44">
        <v>5325.42</v>
      </c>
      <c r="C70" s="43" t="s">
        <v>4</v>
      </c>
      <c r="D70" s="44">
        <v>23154</v>
      </c>
    </row>
    <row r="71" spans="1:4" s="30" customFormat="1" ht="15.75" thickBot="1" x14ac:dyDescent="0.3">
      <c r="A71" s="43" t="s">
        <v>111</v>
      </c>
      <c r="B71" s="44">
        <v>5788.5</v>
      </c>
      <c r="C71" s="43" t="s">
        <v>4</v>
      </c>
      <c r="D71" s="44">
        <v>23154</v>
      </c>
    </row>
    <row r="72" spans="1:4" ht="29.25" thickBot="1" x14ac:dyDescent="0.3">
      <c r="A72" s="19" t="s">
        <v>24</v>
      </c>
      <c r="B72" s="27">
        <f>SUM(B73:B74)</f>
        <v>43066.44</v>
      </c>
      <c r="C72" s="41" t="s">
        <v>79</v>
      </c>
      <c r="D72" s="18"/>
    </row>
    <row r="73" spans="1:4" s="30" customFormat="1" ht="15.75" thickBot="1" x14ac:dyDescent="0.3">
      <c r="A73" s="43" t="s">
        <v>108</v>
      </c>
      <c r="B73" s="44">
        <v>20838.599999999999</v>
      </c>
      <c r="C73" s="43" t="s">
        <v>5</v>
      </c>
      <c r="D73" s="44">
        <v>23154</v>
      </c>
    </row>
    <row r="74" spans="1:4" s="30" customFormat="1" ht="15.75" thickBot="1" x14ac:dyDescent="0.3">
      <c r="A74" s="43" t="s">
        <v>109</v>
      </c>
      <c r="B74" s="44">
        <v>22227.84</v>
      </c>
      <c r="C74" s="43" t="s">
        <v>4</v>
      </c>
      <c r="D74" s="44">
        <v>23154</v>
      </c>
    </row>
    <row r="75" spans="1:4" ht="28.5" x14ac:dyDescent="0.25">
      <c r="A75" s="19" t="s">
        <v>25</v>
      </c>
      <c r="B75" s="27">
        <v>0</v>
      </c>
      <c r="C75" s="41" t="s">
        <v>79</v>
      </c>
      <c r="D75" s="18"/>
    </row>
    <row r="76" spans="1:4" ht="43.5" thickBot="1" x14ac:dyDescent="0.3">
      <c r="A76" s="19" t="s">
        <v>26</v>
      </c>
      <c r="B76" s="27">
        <f>SUM(B77:B82)</f>
        <v>134783.98000000001</v>
      </c>
      <c r="C76" s="41" t="s">
        <v>79</v>
      </c>
      <c r="D76" s="18"/>
    </row>
    <row r="77" spans="1:4" s="30" customFormat="1" ht="15.75" thickBot="1" x14ac:dyDescent="0.3">
      <c r="A77" s="43" t="s">
        <v>114</v>
      </c>
      <c r="B77" s="44">
        <v>56727.54</v>
      </c>
      <c r="C77" s="43" t="s">
        <v>4</v>
      </c>
      <c r="D77" s="44">
        <v>23154.1</v>
      </c>
    </row>
    <row r="78" spans="1:4" s="30" customFormat="1" ht="15.75" thickBot="1" x14ac:dyDescent="0.3">
      <c r="A78" s="43" t="s">
        <v>115</v>
      </c>
      <c r="B78" s="44">
        <v>63666.34</v>
      </c>
      <c r="C78" s="43" t="s">
        <v>4</v>
      </c>
      <c r="D78" s="44">
        <v>23151.4</v>
      </c>
    </row>
    <row r="79" spans="1:4" s="30" customFormat="1" ht="15.75" thickBot="1" x14ac:dyDescent="0.3">
      <c r="A79" s="43" t="s">
        <v>90</v>
      </c>
      <c r="B79" s="44">
        <v>393.62</v>
      </c>
      <c r="C79" s="43" t="s">
        <v>4</v>
      </c>
      <c r="D79" s="44">
        <v>23154</v>
      </c>
    </row>
    <row r="80" spans="1:4" s="30" customFormat="1" ht="15.75" thickBot="1" x14ac:dyDescent="0.3">
      <c r="A80" s="43" t="s">
        <v>91</v>
      </c>
      <c r="B80" s="44">
        <v>393.62</v>
      </c>
      <c r="C80" s="43" t="s">
        <v>4</v>
      </c>
      <c r="D80" s="44">
        <v>23154</v>
      </c>
    </row>
    <row r="81" spans="1:8" s="30" customFormat="1" ht="15.75" thickBot="1" x14ac:dyDescent="0.3">
      <c r="A81" s="43" t="s">
        <v>100</v>
      </c>
      <c r="B81" s="44">
        <v>11937.17</v>
      </c>
      <c r="C81" s="43" t="s">
        <v>67</v>
      </c>
      <c r="D81" s="44">
        <v>7</v>
      </c>
    </row>
    <row r="82" spans="1:8" s="30" customFormat="1" ht="15.75" thickBot="1" x14ac:dyDescent="0.3">
      <c r="A82" s="43" t="s">
        <v>86</v>
      </c>
      <c r="B82" s="44">
        <v>1665.69</v>
      </c>
      <c r="C82" s="43" t="s">
        <v>67</v>
      </c>
      <c r="D82" s="44">
        <v>1</v>
      </c>
    </row>
    <row r="83" spans="1:8" x14ac:dyDescent="0.25">
      <c r="A83" s="19" t="s">
        <v>27</v>
      </c>
      <c r="B83" s="27">
        <f>B84</f>
        <v>4860</v>
      </c>
      <c r="C83" s="41" t="s">
        <v>79</v>
      </c>
      <c r="D83" s="18"/>
    </row>
    <row r="84" spans="1:8" ht="30" x14ac:dyDescent="0.25">
      <c r="A84" s="22" t="s">
        <v>7</v>
      </c>
      <c r="B84" s="28">
        <f>D84*5*12</f>
        <v>4860</v>
      </c>
      <c r="C84" s="23" t="s">
        <v>6</v>
      </c>
      <c r="D84" s="20">
        <v>81</v>
      </c>
    </row>
    <row r="85" spans="1:8" x14ac:dyDescent="0.25">
      <c r="A85" s="16" t="s">
        <v>134</v>
      </c>
      <c r="B85" s="27">
        <f>B12+B15+B18+B20+B27+B34+B64+B65+B66+B67+B69+B72+B75+B76</f>
        <v>1033242.5800000001</v>
      </c>
      <c r="C85" s="41" t="s">
        <v>79</v>
      </c>
      <c r="D85" s="18"/>
      <c r="H85" s="1" t="e">
        <f>B85='[1]Работы 2020'!C60</f>
        <v>#REF!</v>
      </c>
    </row>
    <row r="86" spans="1:8" x14ac:dyDescent="0.25">
      <c r="A86" s="16" t="s">
        <v>135</v>
      </c>
      <c r="B86" s="27">
        <f>B85*1.2+B83</f>
        <v>1244751.0960000001</v>
      </c>
      <c r="C86" s="41" t="s">
        <v>79</v>
      </c>
      <c r="D86" s="18"/>
    </row>
    <row r="87" spans="1:8" x14ac:dyDescent="0.25">
      <c r="A87" s="16" t="s">
        <v>136</v>
      </c>
      <c r="B87" s="27">
        <f>B5+B8-B86</f>
        <v>-135001.17600000021</v>
      </c>
      <c r="C87" s="41" t="s">
        <v>79</v>
      </c>
      <c r="D87" s="18"/>
    </row>
    <row r="88" spans="1:8" ht="28.5" x14ac:dyDescent="0.25">
      <c r="A88" s="19" t="s">
        <v>137</v>
      </c>
      <c r="B88" s="27">
        <f>B87+B7</f>
        <v>-218087.7860000002</v>
      </c>
      <c r="C88" s="41" t="s">
        <v>79</v>
      </c>
      <c r="D88" s="18"/>
    </row>
  </sheetData>
  <sheetProtection formatCells="0" formatColumns="0" formatRow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68"/>
  <sheetViews>
    <sheetView workbookViewId="0">
      <pane ySplit="3" topLeftCell="A40" activePane="bottomLeft" state="frozen"/>
      <selection pane="bottomLeft" activeCell="C67" sqref="C67"/>
    </sheetView>
  </sheetViews>
  <sheetFormatPr defaultRowHeight="15" x14ac:dyDescent="0.25"/>
  <cols>
    <col min="1" max="1" width="70.5703125" style="30" customWidth="1"/>
    <col min="2" max="2" width="12.5703125" style="30" customWidth="1"/>
    <col min="3" max="3" width="20.5703125" style="30" customWidth="1"/>
    <col min="4" max="4" width="12.5703125" style="30" customWidth="1"/>
    <col min="5" max="6" width="9.140625" style="30"/>
    <col min="7" max="7" width="11.42578125" style="30" bestFit="1" customWidth="1"/>
    <col min="8" max="16384" width="9.140625" style="30"/>
  </cols>
  <sheetData>
    <row r="2" spans="1:4" x14ac:dyDescent="0.25">
      <c r="A2" s="30" t="s">
        <v>80</v>
      </c>
    </row>
    <row r="3" spans="1:4" x14ac:dyDescent="0.25">
      <c r="A3" s="30" t="s">
        <v>35</v>
      </c>
    </row>
    <row r="4" spans="1:4" ht="15.75" thickBot="1" x14ac:dyDescent="0.3"/>
    <row r="5" spans="1:4" ht="15.75" thickBot="1" x14ac:dyDescent="0.3">
      <c r="A5" s="42" t="s">
        <v>34</v>
      </c>
      <c r="B5" s="42" t="s">
        <v>64</v>
      </c>
      <c r="C5" s="42" t="s">
        <v>33</v>
      </c>
      <c r="D5" s="42" t="s">
        <v>32</v>
      </c>
    </row>
    <row r="6" spans="1:4" s="46" customFormat="1" ht="15.75" thickBot="1" x14ac:dyDescent="0.3">
      <c r="A6" s="45" t="s">
        <v>81</v>
      </c>
      <c r="B6" s="50">
        <v>10735.22</v>
      </c>
      <c r="C6" s="45" t="s">
        <v>15</v>
      </c>
      <c r="D6" s="50">
        <v>166</v>
      </c>
    </row>
    <row r="7" spans="1:4" s="46" customFormat="1" ht="15.75" thickBot="1" x14ac:dyDescent="0.3">
      <c r="A7" s="45" t="s">
        <v>65</v>
      </c>
      <c r="B7" s="50">
        <v>3970.05</v>
      </c>
      <c r="C7" s="45" t="s">
        <v>66</v>
      </c>
      <c r="D7" s="50">
        <v>7</v>
      </c>
    </row>
    <row r="8" spans="1:4" s="46" customFormat="1" ht="15.75" thickBot="1" x14ac:dyDescent="0.3">
      <c r="A8" s="45" t="s">
        <v>65</v>
      </c>
      <c r="B8" s="50">
        <v>1134.3</v>
      </c>
      <c r="C8" s="45" t="s">
        <v>66</v>
      </c>
      <c r="D8" s="50">
        <v>2</v>
      </c>
    </row>
    <row r="9" spans="1:4" ht="15.75" thickBot="1" x14ac:dyDescent="0.3">
      <c r="A9" s="43" t="s">
        <v>82</v>
      </c>
      <c r="B9" s="47">
        <v>2315.4</v>
      </c>
      <c r="C9" s="43" t="s">
        <v>4</v>
      </c>
      <c r="D9" s="47">
        <v>23154</v>
      </c>
    </row>
    <row r="10" spans="1:4" ht="15.75" thickBot="1" x14ac:dyDescent="0.3">
      <c r="A10" s="43" t="s">
        <v>83</v>
      </c>
      <c r="B10" s="47">
        <v>2083.86</v>
      </c>
      <c r="C10" s="43" t="s">
        <v>4</v>
      </c>
      <c r="D10" s="47">
        <v>23154</v>
      </c>
    </row>
    <row r="11" spans="1:4" s="46" customFormat="1" ht="15.75" thickBot="1" x14ac:dyDescent="0.3">
      <c r="A11" s="45" t="s">
        <v>68</v>
      </c>
      <c r="B11" s="50">
        <v>3237.44</v>
      </c>
      <c r="C11" s="45" t="s">
        <v>29</v>
      </c>
      <c r="D11" s="50">
        <v>4</v>
      </c>
    </row>
    <row r="12" spans="1:4" s="46" customFormat="1" ht="15.75" thickBot="1" x14ac:dyDescent="0.3">
      <c r="A12" s="45" t="s">
        <v>84</v>
      </c>
      <c r="B12" s="50">
        <v>2217.9</v>
      </c>
      <c r="C12" s="45" t="s">
        <v>67</v>
      </c>
      <c r="D12" s="50">
        <v>3</v>
      </c>
    </row>
    <row r="13" spans="1:4" s="46" customFormat="1" ht="15.75" thickBot="1" x14ac:dyDescent="0.3">
      <c r="A13" s="45" t="s">
        <v>85</v>
      </c>
      <c r="B13" s="50">
        <v>4751.8999999999996</v>
      </c>
      <c r="C13" s="45" t="s">
        <v>67</v>
      </c>
      <c r="D13" s="50">
        <v>5</v>
      </c>
    </row>
    <row r="14" spans="1:4" s="46" customFormat="1" ht="15.75" thickBot="1" x14ac:dyDescent="0.3">
      <c r="A14" s="45" t="s">
        <v>138</v>
      </c>
      <c r="B14" s="50">
        <v>59729.2</v>
      </c>
      <c r="C14" s="45" t="s">
        <v>139</v>
      </c>
      <c r="D14" s="50">
        <v>1</v>
      </c>
    </row>
    <row r="15" spans="1:4" ht="15.75" thickBot="1" x14ac:dyDescent="0.3">
      <c r="A15" s="43" t="s">
        <v>69</v>
      </c>
      <c r="B15" s="47">
        <v>1905.6</v>
      </c>
      <c r="C15" s="43" t="s">
        <v>67</v>
      </c>
      <c r="D15" s="47">
        <v>24</v>
      </c>
    </row>
    <row r="16" spans="1:4" ht="15.75" thickBot="1" x14ac:dyDescent="0.3">
      <c r="A16" s="43" t="s">
        <v>70</v>
      </c>
      <c r="B16" s="47">
        <v>461.22</v>
      </c>
      <c r="C16" s="43" t="s">
        <v>67</v>
      </c>
      <c r="D16" s="47">
        <v>2</v>
      </c>
    </row>
    <row r="17" spans="1:7" ht="15.75" thickBot="1" x14ac:dyDescent="0.3">
      <c r="A17" s="43" t="s">
        <v>86</v>
      </c>
      <c r="B17" s="47">
        <v>1665.69</v>
      </c>
      <c r="C17" s="43" t="s">
        <v>67</v>
      </c>
      <c r="D17" s="47">
        <v>1</v>
      </c>
      <c r="G17" s="49"/>
    </row>
    <row r="18" spans="1:7" ht="15.75" thickBot="1" x14ac:dyDescent="0.3">
      <c r="A18" s="43" t="s">
        <v>71</v>
      </c>
      <c r="B18" s="47">
        <v>697.08</v>
      </c>
      <c r="C18" s="43" t="s">
        <v>67</v>
      </c>
      <c r="D18" s="47">
        <v>3</v>
      </c>
    </row>
    <row r="19" spans="1:7" s="46" customFormat="1" ht="15.75" thickBot="1" x14ac:dyDescent="0.3">
      <c r="A19" s="45" t="s">
        <v>87</v>
      </c>
      <c r="B19" s="50">
        <v>12295.08</v>
      </c>
      <c r="C19" s="45" t="s">
        <v>72</v>
      </c>
      <c r="D19" s="50">
        <v>1</v>
      </c>
    </row>
    <row r="20" spans="1:7" ht="15.75" thickBot="1" x14ac:dyDescent="0.3">
      <c r="A20" s="43" t="s">
        <v>88</v>
      </c>
      <c r="B20" s="47">
        <v>6962.32</v>
      </c>
      <c r="C20" s="43" t="s">
        <v>89</v>
      </c>
      <c r="D20" s="47">
        <v>4</v>
      </c>
    </row>
    <row r="21" spans="1:7" ht="15.75" thickBot="1" x14ac:dyDescent="0.3">
      <c r="A21" s="43" t="s">
        <v>90</v>
      </c>
      <c r="B21" s="47">
        <v>393.62</v>
      </c>
      <c r="C21" s="43" t="s">
        <v>4</v>
      </c>
      <c r="D21" s="47">
        <v>23154</v>
      </c>
    </row>
    <row r="22" spans="1:7" ht="15.75" thickBot="1" x14ac:dyDescent="0.3">
      <c r="A22" s="43" t="s">
        <v>91</v>
      </c>
      <c r="B22" s="47">
        <v>393.62</v>
      </c>
      <c r="C22" s="43" t="s">
        <v>4</v>
      </c>
      <c r="D22" s="47">
        <v>23154</v>
      </c>
    </row>
    <row r="23" spans="1:7" s="46" customFormat="1" ht="15.75" thickBot="1" x14ac:dyDescent="0.3">
      <c r="A23" s="45" t="s">
        <v>92</v>
      </c>
      <c r="B23" s="50">
        <v>1144.29</v>
      </c>
      <c r="C23" s="45" t="s">
        <v>73</v>
      </c>
      <c r="D23" s="50">
        <v>3</v>
      </c>
    </row>
    <row r="24" spans="1:7" s="46" customFormat="1" ht="15.75" thickBot="1" x14ac:dyDescent="0.3">
      <c r="A24" s="45" t="s">
        <v>93</v>
      </c>
      <c r="B24" s="50">
        <v>1117.43</v>
      </c>
      <c r="C24" s="45" t="s">
        <v>67</v>
      </c>
      <c r="D24" s="50">
        <v>1</v>
      </c>
    </row>
    <row r="25" spans="1:7" s="46" customFormat="1" ht="15.75" thickBot="1" x14ac:dyDescent="0.3">
      <c r="A25" s="45" t="s">
        <v>94</v>
      </c>
      <c r="B25" s="50">
        <v>418.08</v>
      </c>
      <c r="C25" s="45" t="s">
        <v>5</v>
      </c>
      <c r="D25" s="50">
        <v>3</v>
      </c>
    </row>
    <row r="26" spans="1:7" s="46" customFormat="1" ht="15.75" thickBot="1" x14ac:dyDescent="0.3">
      <c r="A26" s="45" t="s">
        <v>140</v>
      </c>
      <c r="B26" s="50">
        <v>62648.33</v>
      </c>
      <c r="C26" s="45" t="s">
        <v>127</v>
      </c>
      <c r="D26" s="50">
        <v>1</v>
      </c>
    </row>
    <row r="27" spans="1:7" s="46" customFormat="1" ht="15.75" thickBot="1" x14ac:dyDescent="0.3">
      <c r="A27" s="45" t="s">
        <v>95</v>
      </c>
      <c r="B27" s="50">
        <v>229910</v>
      </c>
      <c r="C27" s="45" t="s">
        <v>73</v>
      </c>
      <c r="D27" s="50">
        <v>1</v>
      </c>
    </row>
    <row r="28" spans="1:7" s="46" customFormat="1" ht="15.75" thickBot="1" x14ac:dyDescent="0.3">
      <c r="A28" s="45" t="s">
        <v>96</v>
      </c>
      <c r="B28" s="50">
        <v>435.01</v>
      </c>
      <c r="C28" s="45" t="s">
        <v>67</v>
      </c>
      <c r="D28" s="50">
        <v>1</v>
      </c>
    </row>
    <row r="29" spans="1:7" s="46" customFormat="1" ht="15.75" thickBot="1" x14ac:dyDescent="0.3">
      <c r="A29" s="45" t="s">
        <v>97</v>
      </c>
      <c r="B29" s="50">
        <v>45532.5</v>
      </c>
      <c r="C29" s="45" t="s">
        <v>98</v>
      </c>
      <c r="D29" s="50">
        <v>7.5</v>
      </c>
    </row>
    <row r="30" spans="1:7" s="46" customFormat="1" ht="15.75" thickBot="1" x14ac:dyDescent="0.3">
      <c r="A30" s="45" t="s">
        <v>99</v>
      </c>
      <c r="B30" s="50">
        <v>1745.64</v>
      </c>
      <c r="C30" s="45" t="s">
        <v>67</v>
      </c>
      <c r="D30" s="50">
        <v>8.5</v>
      </c>
    </row>
    <row r="31" spans="1:7" ht="15.75" thickBot="1" x14ac:dyDescent="0.3">
      <c r="A31" s="43" t="s">
        <v>100</v>
      </c>
      <c r="B31" s="47">
        <v>11937.17</v>
      </c>
      <c r="C31" s="43" t="s">
        <v>67</v>
      </c>
      <c r="D31" s="47">
        <v>7</v>
      </c>
    </row>
    <row r="32" spans="1:7" s="46" customFormat="1" ht="15.75" thickBot="1" x14ac:dyDescent="0.3">
      <c r="A32" s="45" t="s">
        <v>101</v>
      </c>
      <c r="B32" s="50">
        <v>16668</v>
      </c>
      <c r="C32" s="45" t="s">
        <v>29</v>
      </c>
      <c r="D32" s="50">
        <v>24</v>
      </c>
    </row>
    <row r="33" spans="1:4" s="46" customFormat="1" ht="15.75" thickBot="1" x14ac:dyDescent="0.3">
      <c r="A33" s="45" t="s">
        <v>74</v>
      </c>
      <c r="B33" s="50">
        <v>3049.95</v>
      </c>
      <c r="C33" s="45" t="s">
        <v>67</v>
      </c>
      <c r="D33" s="50">
        <v>5</v>
      </c>
    </row>
    <row r="34" spans="1:4" s="46" customFormat="1" ht="15.75" thickBot="1" x14ac:dyDescent="0.3">
      <c r="A34" s="45" t="s">
        <v>102</v>
      </c>
      <c r="B34" s="50">
        <v>6070</v>
      </c>
      <c r="C34" s="45" t="s">
        <v>5</v>
      </c>
      <c r="D34" s="50">
        <v>5</v>
      </c>
    </row>
    <row r="35" spans="1:4" s="46" customFormat="1" ht="15.75" thickBot="1" x14ac:dyDescent="0.3">
      <c r="A35" s="45" t="s">
        <v>75</v>
      </c>
      <c r="B35" s="50">
        <v>14215.63</v>
      </c>
      <c r="C35" s="45" t="s">
        <v>67</v>
      </c>
      <c r="D35" s="50">
        <v>11</v>
      </c>
    </row>
    <row r="36" spans="1:4" s="46" customFormat="1" ht="15.75" thickBot="1" x14ac:dyDescent="0.3">
      <c r="A36" s="45" t="s">
        <v>103</v>
      </c>
      <c r="B36" s="50">
        <v>5111.32</v>
      </c>
      <c r="C36" s="45" t="s">
        <v>104</v>
      </c>
      <c r="D36" s="50">
        <v>4</v>
      </c>
    </row>
    <row r="37" spans="1:4" s="46" customFormat="1" ht="15.75" thickBot="1" x14ac:dyDescent="0.3">
      <c r="A37" s="45" t="s">
        <v>105</v>
      </c>
      <c r="B37" s="50">
        <v>455.6</v>
      </c>
      <c r="C37" s="45" t="s">
        <v>67</v>
      </c>
      <c r="D37" s="50">
        <v>0.5</v>
      </c>
    </row>
    <row r="38" spans="1:4" s="46" customFormat="1" ht="15.75" thickBot="1" x14ac:dyDescent="0.3">
      <c r="A38" s="45" t="s">
        <v>106</v>
      </c>
      <c r="B38" s="50">
        <v>6055.27</v>
      </c>
      <c r="C38" s="45" t="s">
        <v>67</v>
      </c>
      <c r="D38" s="50">
        <v>6.5</v>
      </c>
    </row>
    <row r="39" spans="1:4" s="46" customFormat="1" ht="15.75" thickBot="1" x14ac:dyDescent="0.3">
      <c r="A39" s="45" t="s">
        <v>107</v>
      </c>
      <c r="B39" s="50">
        <v>2392.5</v>
      </c>
      <c r="C39" s="45" t="s">
        <v>5</v>
      </c>
      <c r="D39" s="50">
        <v>2.5</v>
      </c>
    </row>
    <row r="40" spans="1:4" s="46" customFormat="1" ht="15.75" thickBot="1" x14ac:dyDescent="0.3">
      <c r="A40" s="45" t="s">
        <v>76</v>
      </c>
      <c r="B40" s="50">
        <v>3836</v>
      </c>
      <c r="C40" s="45" t="s">
        <v>5</v>
      </c>
      <c r="D40" s="50">
        <v>3.5</v>
      </c>
    </row>
    <row r="41" spans="1:4" s="46" customFormat="1" ht="15.75" thickBot="1" x14ac:dyDescent="0.3">
      <c r="A41" s="45" t="s">
        <v>77</v>
      </c>
      <c r="B41" s="50">
        <v>1227</v>
      </c>
      <c r="C41" s="45" t="s">
        <v>5</v>
      </c>
      <c r="D41" s="50">
        <v>1</v>
      </c>
    </row>
    <row r="42" spans="1:4" ht="15.75" thickBot="1" x14ac:dyDescent="0.3">
      <c r="A42" s="45" t="s">
        <v>108</v>
      </c>
      <c r="B42" s="47">
        <v>20838.599999999999</v>
      </c>
      <c r="C42" s="43" t="s">
        <v>5</v>
      </c>
      <c r="D42" s="47">
        <v>23154</v>
      </c>
    </row>
    <row r="43" spans="1:4" ht="15.75" thickBot="1" x14ac:dyDescent="0.3">
      <c r="A43" s="43" t="s">
        <v>109</v>
      </c>
      <c r="B43" s="47">
        <v>22227.84</v>
      </c>
      <c r="C43" s="43" t="s">
        <v>4</v>
      </c>
      <c r="D43" s="47">
        <v>23154</v>
      </c>
    </row>
    <row r="44" spans="1:4" ht="15.75" thickBot="1" x14ac:dyDescent="0.3">
      <c r="A44" s="43" t="s">
        <v>110</v>
      </c>
      <c r="B44" s="47">
        <v>5325.42</v>
      </c>
      <c r="C44" s="43" t="s">
        <v>4</v>
      </c>
      <c r="D44" s="47">
        <v>23154</v>
      </c>
    </row>
    <row r="45" spans="1:4" ht="15.75" thickBot="1" x14ac:dyDescent="0.3">
      <c r="A45" s="43" t="s">
        <v>111</v>
      </c>
      <c r="B45" s="47">
        <v>5788.5</v>
      </c>
      <c r="C45" s="43" t="s">
        <v>4</v>
      </c>
      <c r="D45" s="47">
        <v>23154</v>
      </c>
    </row>
    <row r="46" spans="1:4" ht="15.75" thickBot="1" x14ac:dyDescent="0.3">
      <c r="A46" s="43" t="s">
        <v>112</v>
      </c>
      <c r="B46" s="47">
        <v>38435.81</v>
      </c>
      <c r="C46" s="43" t="s">
        <v>4</v>
      </c>
      <c r="D46" s="47">
        <v>23154.1</v>
      </c>
    </row>
    <row r="47" spans="1:4" ht="15.75" thickBot="1" x14ac:dyDescent="0.3">
      <c r="A47" s="43" t="s">
        <v>113</v>
      </c>
      <c r="B47" s="47">
        <v>42154.16</v>
      </c>
      <c r="C47" s="43" t="s">
        <v>4</v>
      </c>
      <c r="D47" s="47">
        <v>22186.400000000001</v>
      </c>
    </row>
    <row r="48" spans="1:4" ht="15.75" thickBot="1" x14ac:dyDescent="0.3">
      <c r="A48" s="43" t="s">
        <v>114</v>
      </c>
      <c r="B48" s="47">
        <v>56727.54</v>
      </c>
      <c r="C48" s="43" t="s">
        <v>4</v>
      </c>
      <c r="D48" s="47">
        <v>23154.1</v>
      </c>
    </row>
    <row r="49" spans="1:4" ht="15.75" thickBot="1" x14ac:dyDescent="0.3">
      <c r="A49" s="43" t="s">
        <v>115</v>
      </c>
      <c r="B49" s="47">
        <v>63666.34</v>
      </c>
      <c r="C49" s="43" t="s">
        <v>4</v>
      </c>
      <c r="D49" s="47">
        <v>23151.4</v>
      </c>
    </row>
    <row r="50" spans="1:4" ht="15.75" thickBot="1" x14ac:dyDescent="0.3">
      <c r="A50" s="43" t="s">
        <v>116</v>
      </c>
      <c r="B50" s="47">
        <v>91458.3</v>
      </c>
      <c r="C50" s="43" t="s">
        <v>5</v>
      </c>
      <c r="D50" s="47">
        <v>23154</v>
      </c>
    </row>
    <row r="51" spans="1:4" ht="15.75" thickBot="1" x14ac:dyDescent="0.3">
      <c r="A51" s="43" t="s">
        <v>117</v>
      </c>
      <c r="B51" s="47">
        <v>95394.48</v>
      </c>
      <c r="C51" s="43" t="s">
        <v>4</v>
      </c>
      <c r="D51" s="47">
        <v>23154</v>
      </c>
    </row>
    <row r="52" spans="1:4" ht="15.75" thickBot="1" x14ac:dyDescent="0.3">
      <c r="A52" s="43" t="s">
        <v>118</v>
      </c>
      <c r="B52" s="47">
        <v>6197.1</v>
      </c>
      <c r="C52" s="43" t="s">
        <v>119</v>
      </c>
      <c r="D52" s="47">
        <v>6</v>
      </c>
    </row>
    <row r="53" spans="1:4" s="46" customFormat="1" ht="15.75" thickBot="1" x14ac:dyDescent="0.3">
      <c r="A53" s="45" t="s">
        <v>120</v>
      </c>
      <c r="B53" s="50">
        <v>171.34</v>
      </c>
      <c r="C53" s="45" t="s">
        <v>67</v>
      </c>
      <c r="D53" s="50">
        <v>1</v>
      </c>
    </row>
    <row r="54" spans="1:4" ht="15.75" thickBot="1" x14ac:dyDescent="0.3">
      <c r="A54" s="43" t="s">
        <v>121</v>
      </c>
      <c r="B54" s="47">
        <v>3582.37</v>
      </c>
      <c r="C54" s="43" t="s">
        <v>67</v>
      </c>
      <c r="D54" s="47">
        <v>1</v>
      </c>
    </row>
    <row r="55" spans="1:4" s="46" customFormat="1" ht="15.75" thickBot="1" x14ac:dyDescent="0.3">
      <c r="A55" s="45" t="s">
        <v>30</v>
      </c>
      <c r="B55" s="50">
        <v>2274.37</v>
      </c>
      <c r="C55" s="45" t="s">
        <v>67</v>
      </c>
      <c r="D55" s="50">
        <v>7</v>
      </c>
    </row>
    <row r="56" spans="1:4" ht="15.75" thickBot="1" x14ac:dyDescent="0.3">
      <c r="A56" s="43" t="s">
        <v>122</v>
      </c>
      <c r="B56" s="47">
        <v>2083.86</v>
      </c>
      <c r="C56" s="43" t="s">
        <v>4</v>
      </c>
      <c r="D56" s="47">
        <v>23154</v>
      </c>
    </row>
    <row r="57" spans="1:4" ht="15.75" thickBot="1" x14ac:dyDescent="0.3">
      <c r="A57" s="43" t="s">
        <v>123</v>
      </c>
      <c r="B57" s="47">
        <v>2083.86</v>
      </c>
      <c r="C57" s="43" t="s">
        <v>4</v>
      </c>
      <c r="D57" s="47">
        <v>23154</v>
      </c>
    </row>
    <row r="58" spans="1:4" ht="15.75" thickBot="1" x14ac:dyDescent="0.3">
      <c r="A58" s="43" t="s">
        <v>124</v>
      </c>
      <c r="B58" s="47">
        <v>8798.52</v>
      </c>
      <c r="C58" s="43" t="s">
        <v>4</v>
      </c>
      <c r="D58" s="47">
        <v>23154</v>
      </c>
    </row>
    <row r="59" spans="1:4" ht="15.75" thickBot="1" x14ac:dyDescent="0.3">
      <c r="A59" s="43" t="s">
        <v>125</v>
      </c>
      <c r="B59" s="47">
        <v>8798.52</v>
      </c>
      <c r="C59" s="43" t="s">
        <v>4</v>
      </c>
      <c r="D59" s="47">
        <v>23154</v>
      </c>
    </row>
    <row r="60" spans="1:4" s="46" customFormat="1" ht="15.75" thickBot="1" x14ac:dyDescent="0.3">
      <c r="A60" s="45" t="s">
        <v>126</v>
      </c>
      <c r="B60" s="50">
        <v>21881.43</v>
      </c>
      <c r="C60" s="45" t="s">
        <v>127</v>
      </c>
      <c r="D60" s="50">
        <v>1</v>
      </c>
    </row>
    <row r="61" spans="1:4" s="46" customFormat="1" ht="15.75" thickBot="1" x14ac:dyDescent="0.3">
      <c r="A61" s="45" t="s">
        <v>78</v>
      </c>
      <c r="B61" s="50">
        <v>4700</v>
      </c>
      <c r="C61" s="45" t="s">
        <v>5</v>
      </c>
      <c r="D61" s="50">
        <v>4</v>
      </c>
    </row>
    <row r="62" spans="1:4" s="46" customFormat="1" ht="15.75" thickBot="1" x14ac:dyDescent="0.3">
      <c r="A62" s="45" t="s">
        <v>128</v>
      </c>
      <c r="B62" s="50">
        <v>1735</v>
      </c>
      <c r="C62" s="45" t="s">
        <v>5</v>
      </c>
      <c r="D62" s="50">
        <v>1</v>
      </c>
    </row>
    <row r="63" spans="1:4" ht="15.75" thickBot="1" x14ac:dyDescent="0.3">
      <c r="A63" s="43"/>
      <c r="B63" s="48">
        <f>SUM(B6:B62)</f>
        <v>1033242.58</v>
      </c>
      <c r="C63" s="43"/>
      <c r="D63" s="47"/>
    </row>
    <row r="66" spans="2:2" x14ac:dyDescent="0.25">
      <c r="B66" s="30">
        <v>1033242.5800000001</v>
      </c>
    </row>
    <row r="68" spans="2:2" x14ac:dyDescent="0.25">
      <c r="B68" s="49">
        <f>B63-B66</f>
        <v>0</v>
      </c>
    </row>
  </sheetData>
  <autoFilter ref="A3:E6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34" sqref="E34"/>
    </sheetView>
  </sheetViews>
  <sheetFormatPr defaultRowHeight="15" x14ac:dyDescent="0.25"/>
  <cols>
    <col min="2" max="5" width="15.5703125" customWidth="1"/>
    <col min="7" max="8" width="10.85546875" customWidth="1"/>
  </cols>
  <sheetData>
    <row r="1" spans="1:8" ht="16.5" x14ac:dyDescent="0.25">
      <c r="A1" s="60" t="s">
        <v>37</v>
      </c>
      <c r="B1" s="60"/>
      <c r="C1" s="60"/>
      <c r="D1" s="60"/>
      <c r="E1" s="60"/>
      <c r="F1" s="60"/>
      <c r="G1" s="60"/>
      <c r="H1" s="60"/>
    </row>
    <row r="2" spans="1:8" x14ac:dyDescent="0.25">
      <c r="A2" s="30"/>
      <c r="B2" s="30"/>
      <c r="C2" s="30"/>
      <c r="D2" s="30"/>
      <c r="E2" s="30"/>
      <c r="F2" s="30"/>
      <c r="G2" s="30"/>
      <c r="H2" s="30"/>
    </row>
    <row r="3" spans="1:8" ht="25.5" x14ac:dyDescent="0.25">
      <c r="A3" s="31" t="s">
        <v>38</v>
      </c>
      <c r="B3" s="58" t="s">
        <v>39</v>
      </c>
      <c r="C3" s="59"/>
      <c r="D3" s="31" t="s">
        <v>40</v>
      </c>
      <c r="E3" s="31" t="s">
        <v>41</v>
      </c>
      <c r="F3" s="31" t="s">
        <v>42</v>
      </c>
      <c r="G3" s="32" t="s">
        <v>43</v>
      </c>
      <c r="H3" s="32" t="s">
        <v>44</v>
      </c>
    </row>
    <row r="4" spans="1:8" x14ac:dyDescent="0.25">
      <c r="A4" s="33" t="s">
        <v>45</v>
      </c>
      <c r="B4" s="34" t="s">
        <v>46</v>
      </c>
      <c r="C4" s="61" t="s">
        <v>47</v>
      </c>
      <c r="D4" s="61"/>
      <c r="E4" s="61"/>
      <c r="F4" s="61"/>
      <c r="G4" s="61"/>
      <c r="H4" s="62"/>
    </row>
    <row r="5" spans="1:8" x14ac:dyDescent="0.25">
      <c r="A5" s="31" t="s">
        <v>48</v>
      </c>
      <c r="B5" s="58" t="s">
        <v>49</v>
      </c>
      <c r="C5" s="59"/>
      <c r="D5" s="35">
        <v>94242.9</v>
      </c>
      <c r="E5" s="35">
        <v>65713.919999999998</v>
      </c>
      <c r="F5" s="36">
        <v>69.73</v>
      </c>
      <c r="G5" s="37" t="s">
        <v>50</v>
      </c>
      <c r="H5" s="37" t="s">
        <v>51</v>
      </c>
    </row>
    <row r="6" spans="1:8" x14ac:dyDescent="0.25">
      <c r="A6" s="31" t="s">
        <v>48</v>
      </c>
      <c r="B6" s="58" t="s">
        <v>49</v>
      </c>
      <c r="C6" s="59"/>
      <c r="D6" s="35">
        <v>94259.32</v>
      </c>
      <c r="E6" s="35">
        <v>80542.850000000006</v>
      </c>
      <c r="F6" s="36">
        <v>85.45</v>
      </c>
      <c r="G6" s="37" t="s">
        <v>52</v>
      </c>
      <c r="H6" s="37" t="s">
        <v>51</v>
      </c>
    </row>
    <row r="7" spans="1:8" x14ac:dyDescent="0.25">
      <c r="A7" s="31" t="s">
        <v>48</v>
      </c>
      <c r="B7" s="58" t="s">
        <v>49</v>
      </c>
      <c r="C7" s="59"/>
      <c r="D7" s="35">
        <v>94195.75</v>
      </c>
      <c r="E7" s="35">
        <v>93041.3</v>
      </c>
      <c r="F7" s="36">
        <v>98.77</v>
      </c>
      <c r="G7" s="37" t="s">
        <v>53</v>
      </c>
      <c r="H7" s="37" t="s">
        <v>51</v>
      </c>
    </row>
    <row r="8" spans="1:8" x14ac:dyDescent="0.25">
      <c r="A8" s="31" t="s">
        <v>48</v>
      </c>
      <c r="B8" s="58" t="s">
        <v>49</v>
      </c>
      <c r="C8" s="59"/>
      <c r="D8" s="35">
        <v>94074.97</v>
      </c>
      <c r="E8" s="35">
        <v>76057.09</v>
      </c>
      <c r="F8" s="36">
        <v>80.849999999999994</v>
      </c>
      <c r="G8" s="37" t="s">
        <v>54</v>
      </c>
      <c r="H8" s="37" t="s">
        <v>51</v>
      </c>
    </row>
    <row r="9" spans="1:8" x14ac:dyDescent="0.25">
      <c r="A9" s="31" t="s">
        <v>48</v>
      </c>
      <c r="B9" s="58" t="s">
        <v>49</v>
      </c>
      <c r="C9" s="59"/>
      <c r="D9" s="35">
        <v>94181.23</v>
      </c>
      <c r="E9" s="35">
        <v>80808.259999999995</v>
      </c>
      <c r="F9" s="36">
        <v>85.8</v>
      </c>
      <c r="G9" s="37" t="s">
        <v>55</v>
      </c>
      <c r="H9" s="37" t="s">
        <v>51</v>
      </c>
    </row>
    <row r="10" spans="1:8" x14ac:dyDescent="0.25">
      <c r="A10" s="31" t="s">
        <v>48</v>
      </c>
      <c r="B10" s="58" t="s">
        <v>49</v>
      </c>
      <c r="C10" s="59"/>
      <c r="D10" s="35">
        <v>94386.46</v>
      </c>
      <c r="E10" s="35">
        <v>107180.07</v>
      </c>
      <c r="F10" s="36">
        <v>113.55</v>
      </c>
      <c r="G10" s="37" t="s">
        <v>56</v>
      </c>
      <c r="H10" s="37" t="s">
        <v>51</v>
      </c>
    </row>
    <row r="11" spans="1:8" x14ac:dyDescent="0.25">
      <c r="A11" s="31" t="s">
        <v>48</v>
      </c>
      <c r="B11" s="58" t="s">
        <v>49</v>
      </c>
      <c r="C11" s="59"/>
      <c r="D11" s="35">
        <v>98476.89</v>
      </c>
      <c r="E11" s="35">
        <v>77653.87</v>
      </c>
      <c r="F11" s="36">
        <v>78.849999999999994</v>
      </c>
      <c r="G11" s="37" t="s">
        <v>57</v>
      </c>
      <c r="H11" s="37" t="s">
        <v>51</v>
      </c>
    </row>
    <row r="12" spans="1:8" x14ac:dyDescent="0.25">
      <c r="A12" s="31" t="s">
        <v>48</v>
      </c>
      <c r="B12" s="58" t="s">
        <v>49</v>
      </c>
      <c r="C12" s="59"/>
      <c r="D12" s="35">
        <v>98476.89</v>
      </c>
      <c r="E12" s="35">
        <v>94117.15</v>
      </c>
      <c r="F12" s="36">
        <v>95.57</v>
      </c>
      <c r="G12" s="37" t="s">
        <v>58</v>
      </c>
      <c r="H12" s="37" t="s">
        <v>51</v>
      </c>
    </row>
    <row r="13" spans="1:8" x14ac:dyDescent="0.25">
      <c r="A13" s="31" t="s">
        <v>48</v>
      </c>
      <c r="B13" s="58" t="s">
        <v>49</v>
      </c>
      <c r="C13" s="59"/>
      <c r="D13" s="35">
        <v>98710.84</v>
      </c>
      <c r="E13" s="35">
        <v>75535.98</v>
      </c>
      <c r="F13" s="36">
        <v>76.52</v>
      </c>
      <c r="G13" s="37" t="s">
        <v>59</v>
      </c>
      <c r="H13" s="37" t="s">
        <v>51</v>
      </c>
    </row>
    <row r="14" spans="1:8" x14ac:dyDescent="0.25">
      <c r="A14" s="31" t="s">
        <v>48</v>
      </c>
      <c r="B14" s="58" t="s">
        <v>49</v>
      </c>
      <c r="C14" s="59"/>
      <c r="D14" s="35">
        <v>98476.89</v>
      </c>
      <c r="E14" s="35">
        <v>85971.82</v>
      </c>
      <c r="F14" s="36">
        <v>87.3</v>
      </c>
      <c r="G14" s="37" t="s">
        <v>60</v>
      </c>
      <c r="H14" s="37" t="s">
        <v>51</v>
      </c>
    </row>
    <row r="15" spans="1:8" x14ac:dyDescent="0.25">
      <c r="A15" s="31" t="s">
        <v>48</v>
      </c>
      <c r="B15" s="58" t="s">
        <v>49</v>
      </c>
      <c r="C15" s="59"/>
      <c r="D15" s="35">
        <v>99045.51</v>
      </c>
      <c r="E15" s="35">
        <v>108378.72</v>
      </c>
      <c r="F15" s="36">
        <v>109.42</v>
      </c>
      <c r="G15" s="37" t="s">
        <v>61</v>
      </c>
      <c r="H15" s="37" t="s">
        <v>51</v>
      </c>
    </row>
    <row r="16" spans="1:8" x14ac:dyDescent="0.25">
      <c r="A16" s="31" t="s">
        <v>48</v>
      </c>
      <c r="B16" s="58" t="s">
        <v>49</v>
      </c>
      <c r="C16" s="59"/>
      <c r="D16" s="35">
        <v>98476.89</v>
      </c>
      <c r="E16" s="35">
        <v>126947.91</v>
      </c>
      <c r="F16" s="36">
        <v>128.91</v>
      </c>
      <c r="G16" s="37" t="s">
        <v>62</v>
      </c>
      <c r="H16" s="37" t="s">
        <v>51</v>
      </c>
    </row>
    <row r="17" spans="1:8" x14ac:dyDescent="0.25">
      <c r="A17" s="63" t="s">
        <v>63</v>
      </c>
      <c r="B17" s="64"/>
      <c r="C17" s="65"/>
      <c r="D17" s="38">
        <v>1157004.54</v>
      </c>
      <c r="E17" s="38">
        <v>1071948.94</v>
      </c>
      <c r="F17" s="39">
        <v>92.65</v>
      </c>
      <c r="G17" s="37" t="s">
        <v>45</v>
      </c>
      <c r="H17" s="37" t="s">
        <v>45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Украинский бульвар, д. 28</vt:lpstr>
      <vt:lpstr>Работы 2020</vt:lpstr>
      <vt:lpstr>Справка</vt:lpstr>
      <vt:lpstr>'Украинский бульвар, д. 28'!Область_печати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2019-01-31T00:01:54Z</cp:lastPrinted>
  <dcterms:created xsi:type="dcterms:W3CDTF">2016-03-18T02:51:51Z</dcterms:created>
  <dcterms:modified xsi:type="dcterms:W3CDTF">2021-03-03T04:36:47Z</dcterms:modified>
</cp:coreProperties>
</file>