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Лист1!$A$94:$D$114</definedName>
    <definedName name="_xlnm.Print_Area" localSheetId="0">Лист1!$A$1:$D$117</definedName>
  </definedNames>
  <calcPr calcId="145621"/>
</workbook>
</file>

<file path=xl/calcChain.xml><?xml version="1.0" encoding="utf-8"?>
<calcChain xmlns="http://schemas.openxmlformats.org/spreadsheetml/2006/main">
  <c r="B56" i="1" l="1"/>
  <c r="B31" i="1"/>
  <c r="B14" i="1" l="1"/>
  <c r="B70" i="1" l="1"/>
  <c r="B45" i="1"/>
  <c r="B110" i="1"/>
  <c r="B109" i="1"/>
  <c r="B62" i="1"/>
  <c r="B61" i="1"/>
  <c r="B60" i="1"/>
  <c r="B36" i="1"/>
  <c r="B111" i="1"/>
  <c r="F106" i="1"/>
  <c r="F99" i="1"/>
  <c r="B104" i="1" l="1"/>
  <c r="B100" i="1"/>
  <c r="B97" i="1"/>
  <c r="B94" i="1"/>
  <c r="B24" i="1"/>
  <c r="B22" i="1"/>
  <c r="B19" i="1"/>
  <c r="B16" i="1"/>
  <c r="B114" i="1" l="1"/>
  <c r="B113" i="1" s="1"/>
  <c r="B13" i="1"/>
  <c r="B9" i="1"/>
  <c r="B91" i="1"/>
  <c r="B115" i="1" s="1"/>
  <c r="B90" i="1"/>
  <c r="B7" i="1" l="1"/>
  <c r="B8" i="1"/>
  <c r="B116" i="1"/>
  <c r="B117" i="1" l="1"/>
</calcChain>
</file>

<file path=xl/sharedStrings.xml><?xml version="1.0" encoding="utf-8"?>
<sst xmlns="http://schemas.openxmlformats.org/spreadsheetml/2006/main" count="352" uniqueCount="190">
  <si>
    <t>Ед.изм.</t>
  </si>
  <si>
    <t>Количество работ (ед.)</t>
  </si>
  <si>
    <t>Наименование работ (услуг)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</si>
  <si>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</si>
  <si>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</si>
  <si>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</si>
  <si>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</si>
  <si>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</si>
  <si>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</si>
  <si>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</si>
  <si>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</si>
  <si>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</si>
  <si>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</si>
  <si>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</si>
  <si>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</si>
  <si>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</si>
  <si>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</si>
  <si>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</si>
  <si>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</si>
  <si>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</si>
  <si>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</si>
  <si>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</si>
  <si>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</si>
  <si>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</si>
  <si>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</si>
  <si>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</si>
  <si>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Ингодинская, д. 6</t>
  </si>
  <si>
    <t>Чел.</t>
  </si>
  <si>
    <t>Выезд а/машины по заявке</t>
  </si>
  <si>
    <t>выезд</t>
  </si>
  <si>
    <t>м2</t>
  </si>
  <si>
    <t>Дератизация</t>
  </si>
  <si>
    <t>Закрытие и открытие стояков</t>
  </si>
  <si>
    <t>1 стояк</t>
  </si>
  <si>
    <t>Смена труб ГВС д. 32 мм</t>
  </si>
  <si>
    <t>м</t>
  </si>
  <si>
    <t>1м</t>
  </si>
  <si>
    <t>осмотр подвала</t>
  </si>
  <si>
    <t>раз</t>
  </si>
  <si>
    <t>прочистка канализационной сети дворовой</t>
  </si>
  <si>
    <t>БИНБАНК(Ингодинская 6)</t>
  </si>
  <si>
    <t>сброс воздуха со стояков отопления</t>
  </si>
  <si>
    <t>1 дом</t>
  </si>
  <si>
    <t>заделка штроб кирпичом б/у</t>
  </si>
  <si>
    <t>Очистка канализационной сети</t>
  </si>
  <si>
    <t>Кол-во</t>
  </si>
  <si>
    <t>Ед.изм</t>
  </si>
  <si>
    <t>Сумма</t>
  </si>
  <si>
    <t>Наименование работ</t>
  </si>
  <si>
    <t>Расходы по снятию показаний с ИПУ по электроэнергии</t>
  </si>
  <si>
    <t>Вывод канализационного стояка с чердачного помещен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</si>
  <si>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</si>
  <si>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</si>
  <si>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</si>
  <si>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</si>
  <si>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ДератизациЯ</t>
  </si>
  <si>
    <t>Заделка штроб кирпячом</t>
  </si>
  <si>
    <t>Замена врезки в подвал на стояке ХВС</t>
  </si>
  <si>
    <t>шт.</t>
  </si>
  <si>
    <t>Замена врезок</t>
  </si>
  <si>
    <t>Замена электрической лампы накаливания</t>
  </si>
  <si>
    <t>Замена электропатрона с материалами при закрытой а</t>
  </si>
  <si>
    <t>Изготовление сничек</t>
  </si>
  <si>
    <t>Мелкий ремонт шиферной кровли</t>
  </si>
  <si>
    <t>Навеска замка (крабовый)</t>
  </si>
  <si>
    <t>Навеска замка (тросовый)</t>
  </si>
  <si>
    <t>Организация мест накоп.ртуть сод-х ламп 3,4 кв. 20</t>
  </si>
  <si>
    <t>Осмотр сантех. оборудования</t>
  </si>
  <si>
    <t>Перезапуск (удаление воздуха) стояков отопления</t>
  </si>
  <si>
    <t>Почтовый ящик 5-и секционный</t>
  </si>
  <si>
    <t>Протяжка контактов на электроприборах</t>
  </si>
  <si>
    <t>Прочистка вентшахты с разборкой</t>
  </si>
  <si>
    <t>Прочистка внутренней канализационной сети</t>
  </si>
  <si>
    <t>Ремонт балансира</t>
  </si>
  <si>
    <t>Ремонт водомерного узла</t>
  </si>
  <si>
    <t>узел</t>
  </si>
  <si>
    <t>Ремонт доводчика</t>
  </si>
  <si>
    <t>Ремонт металлического забора</t>
  </si>
  <si>
    <t>Ремонт скамейки</t>
  </si>
  <si>
    <t>Ремонт тамбурной двери</t>
  </si>
  <si>
    <t>Смена вентиля до 20 мм</t>
  </si>
  <si>
    <t>Смена труб ХВС д.32</t>
  </si>
  <si>
    <t>Смена труб канализации д.100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</si>
  <si>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</si>
  <si>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</si>
  <si>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</si>
  <si>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</si>
  <si>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</si>
  <si>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</si>
  <si>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</si>
  <si>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</si>
  <si>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</si>
  <si>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</si>
  <si>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поручней</t>
  </si>
  <si>
    <t>Установка почтовых ящиков (без ст-ти почтового ящи</t>
  </si>
  <si>
    <t>Устранение свищей хомутами</t>
  </si>
  <si>
    <t>Утепление продухов изовером</t>
  </si>
  <si>
    <t>Хол.вода потр.при содер.общ.имущ. в МКД 1,2 кв.201</t>
  </si>
  <si>
    <t>Хол.вода потр.при содер.общ.имущ. в МКД 3,4 кв.201</t>
  </si>
  <si>
    <t>Чистка врезки</t>
  </si>
  <si>
    <t>Электрическая энергия потр.при содержании общего и</t>
  </si>
  <si>
    <t>замена врезки  хвс</t>
  </si>
  <si>
    <t>1 шт</t>
  </si>
  <si>
    <t>освещение подвала</t>
  </si>
  <si>
    <t>регулировка теплоносителя</t>
  </si>
  <si>
    <t>ремонт задвижек   д.100</t>
  </si>
  <si>
    <t>ремонт стен в подъездах после установки почтовых я</t>
  </si>
  <si>
    <t>ремонт штроб</t>
  </si>
  <si>
    <t>смена труб ХВС и ГВС д.50 ПП</t>
  </si>
  <si>
    <t>Саганова Е.Б.</t>
  </si>
  <si>
    <t>Дормостпроект</t>
  </si>
  <si>
    <t>ООО "Лидер"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</si>
  <si>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</si>
  <si>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</si>
  <si>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</si>
  <si>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</si>
  <si>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</si>
  <si>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</si>
  <si>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</si>
  <si>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Дезинсекция "ЗКДС"</t>
  </si>
  <si>
    <t>Дезинсекция Портал 75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</si>
  <si>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</si>
  <si>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</si>
  <si>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</si>
  <si>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</si>
  <si>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</si>
  <si>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</si>
  <si>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</si>
  <si>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</si>
  <si>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</si>
  <si>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</si>
  <si>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Закрытие и открытие стояков водоснабжения с использованием а/м ИЖ</t>
  </si>
  <si>
    <t>Замена стояка ГВС кв.84</t>
  </si>
  <si>
    <t>стояк</t>
  </si>
  <si>
    <t>Замена стояка КНС кв.84</t>
  </si>
  <si>
    <t>Замена стояка ХВС кв 84</t>
  </si>
  <si>
    <t>Замена части стояка ГВС</t>
  </si>
  <si>
    <t>место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</si>
  <si>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</si>
  <si>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</si>
  <si>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</si>
  <si>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Осмотр электросчетчика</t>
  </si>
  <si>
    <t>Отключение отопления</t>
  </si>
  <si>
    <t>Очистка труб ХВС, ГВС</t>
  </si>
  <si>
    <t>Покраска и изоляция труб отопления трубной оболочкой</t>
  </si>
  <si>
    <t>подвал</t>
  </si>
  <si>
    <t>Ремонт вентелей до 32 д.</t>
  </si>
  <si>
    <t>Сброс воздуха со стояков отопления с использованием а/м газель</t>
  </si>
  <si>
    <t>Частичная замена стояка КНС</t>
  </si>
  <si>
    <t>Частичная замена стояка КНС д. 110</t>
  </si>
  <si>
    <t>квартира</t>
  </si>
  <si>
    <t>Частичная замена стояка КНС по квартире</t>
  </si>
  <si>
    <t>Кв.</t>
  </si>
  <si>
    <t>Чистка стояка ХВС</t>
  </si>
  <si>
    <t>смена труб ГВС и ХВС д.32 ПП</t>
  </si>
  <si>
    <t>Замена пакетных выключателей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</si>
  <si>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</si>
  <si>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</si>
  <si>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Изготовление и установка сничек на металлическую дверь</t>
  </si>
  <si>
    <t>Изготовление и установка стенда "Выгул собак запрещен"</t>
  </si>
  <si>
    <t>Изготовление урны</t>
  </si>
  <si>
    <t>Копка ям глубиной до 0,7 м с последующим бетонированием для детской пл</t>
  </si>
  <si>
    <t>Покраска детской площадки</t>
  </si>
  <si>
    <t>двор</t>
  </si>
  <si>
    <t>Ремонт пластикового окна</t>
  </si>
  <si>
    <t>Ремонт подъездов</t>
  </si>
  <si>
    <t>Ремонт полов</t>
  </si>
  <si>
    <t>Ремонт чердачного люка</t>
  </si>
  <si>
    <t>Ремонт шиферной кровли</t>
  </si>
  <si>
    <t>Установка елок во дворы домов</t>
  </si>
  <si>
    <t>Установка светильников с датчиком на движение</t>
  </si>
  <si>
    <t>шт</t>
  </si>
  <si>
    <t>Установка скамеек в деревянном исполнении</t>
  </si>
  <si>
    <t>Установка урн у подъездов</t>
  </si>
  <si>
    <t>закрытие оконного проема</t>
  </si>
  <si>
    <t xml:space="preserve"> кв.</t>
  </si>
  <si>
    <t>Замена электрической розетки</t>
  </si>
  <si>
    <t>Уборка елок с придомовых территорий</t>
  </si>
  <si>
    <t>исполнение заявок не связанных с ремонтом</t>
  </si>
  <si>
    <t>Ремонт отмоски</t>
  </si>
  <si>
    <t>Засыпка придомовой территории-гранулятор</t>
  </si>
  <si>
    <t>Заделка штроб</t>
  </si>
  <si>
    <t>Всего доходов по дому за 2020 г.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</si>
  <si>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</si>
  <si>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</si>
  <si>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</si>
  <si>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</si>
  <si>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16. Всего расходов по дому за пекриод с 01.01.2020 г. по 31.12.2020 г.</t>
  </si>
  <si>
    <t>18. Конечное сальдо по дому на 31.12.2020  г.</t>
  </si>
  <si>
    <t>17. Всего расходов по дому с НДС за период с 01.01.2020 г. по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</si>
</sst>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3" borderId="3" xfId="0" applyFill="1" applyBorder="1"/>
    <xf numFmtId="0" fontId="0" fillId="3" borderId="0" xfId="0" applyFill="1"/>
    <xf numFmtId="43" fontId="6" fillId="0" borderId="2" xfId="3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center" vertical="center" wrapText="1"/>
    </xf>
    <xf numFmtId="43" fontId="11" fillId="0" borderId="2" xfId="1" applyNumberFormat="1" applyFont="1" applyFill="1" applyBorder="1" applyAlignment="1">
      <alignment horizontal="center" vertical="center" wrapText="1"/>
    </xf>
    <xf numFmtId="43" fontId="10" fillId="0" borderId="2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top" wrapText="1"/>
    </xf>
    <xf numFmtId="49" fontId="0" fillId="0" borderId="3" xfId="0" applyNumberFormat="1" applyFill="1" applyBorder="1"/>
    <xf numFmtId="164" fontId="0" fillId="0" borderId="3" xfId="0" applyNumberFormat="1" applyFill="1" applyBorder="1"/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/>
    <xf numFmtId="49" fontId="14" fillId="0" borderId="4" xfId="0" applyNumberFormat="1" applyFont="1" applyFill="1" applyBorder="1" applyAlignment="1" applyProtection="1"/>
    <xf numFmtId="164" fontId="14" fillId="0" borderId="4" xfId="0" applyNumberFormat="1" applyFont="1" applyFill="1" applyBorder="1" applyAlignment="1" applyProtection="1"/>
    <xf numFmtId="2" fontId="0" fillId="0" borderId="3" xfId="0" applyNumberFormat="1" applyFill="1" applyBorder="1"/>
    <xf numFmtId="0" fontId="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0" fillId="0" borderId="4" xfId="0" applyNumberFormat="1" applyFill="1" applyBorder="1"/>
    <xf numFmtId="164" fontId="0" fillId="0" borderId="4" xfId="0" applyNumberFormat="1" applyFill="1" applyBorder="1"/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zoomScaleSheetLayoutView="115" workbookViewId="0">
      <selection activeCell="B57" sqref="B57"/>
    </sheetView>
  </sheetViews>
  <sheetFormatPr defaultRowHeight="15" outlineLevelRow="2" x14ac:dyDescent="0.25"/>
  <cols>
    <col min="1" max="1" width="59.5703125" style="13" customWidth="1"/>
    <col min="2" max="2" width="15.5703125" style="22" customWidth="1"/>
    <col min="3" max="3" width="9.28515625" style="13" customWidth="1"/>
    <col min="4" max="4" width="14.42578125" style="14" customWidth="1"/>
    <col min="5" max="5" width="8.42578125" style="1" customWidth="1"/>
    <col min="6" max="16384" width="9.140625" style="1"/>
  </cols>
  <sheetData>
    <row r="1" spans="1:4" ht="37.5" customHeight="1" x14ac:dyDescent="0.25">
      <c r="A1" s="46" t="s">
        <v>4</v>
      </c>
      <c r="B1" s="46"/>
      <c r="C1" s="46"/>
      <c r="D1" s="46"/>
    </row>
    <row r="2" spans="1:4" ht="17.25" customHeight="1" x14ac:dyDescent="0.25">
      <c r="A2" s="2" t="s">
        <v>26</v>
      </c>
      <c r="B2" s="48" t="s">
        <v>183</v>
      </c>
      <c r="C2" s="48"/>
      <c r="D2" s="48"/>
    </row>
    <row r="3" spans="1:4" ht="57" x14ac:dyDescent="0.25">
      <c r="A3" s="3" t="s">
        <v>2</v>
      </c>
      <c r="B3" s="18" t="s">
        <v>24</v>
      </c>
      <c r="C3" s="4" t="s">
        <v>0</v>
      </c>
      <c r="D3" s="5" t="s">
        <v>1</v>
      </c>
    </row>
    <row r="4" spans="1:4" x14ac:dyDescent="0.25">
      <c r="A4" s="49" t="s">
        <v>25</v>
      </c>
      <c r="B4" s="49"/>
      <c r="C4" s="49"/>
      <c r="D4" s="49"/>
    </row>
    <row r="5" spans="1:4" ht="28.5" x14ac:dyDescent="0.25">
      <c r="A5" s="43" t="s">
        <v>184</v>
      </c>
      <c r="B5" s="30">
        <v>1250391.3799999999</v>
      </c>
      <c r="C5" s="6" t="s">
        <v>23</v>
      </c>
      <c r="D5" s="5"/>
    </row>
    <row r="6" spans="1:4" x14ac:dyDescent="0.25">
      <c r="A6" s="43" t="s">
        <v>185</v>
      </c>
      <c r="B6" s="30">
        <v>1176729.43</v>
      </c>
      <c r="C6" s="6" t="s">
        <v>23</v>
      </c>
      <c r="D6" s="5"/>
    </row>
    <row r="7" spans="1:4" x14ac:dyDescent="0.25">
      <c r="A7" s="43" t="s">
        <v>186</v>
      </c>
      <c r="B7" s="30">
        <f>B6-B5</f>
        <v>-73661.949999999953</v>
      </c>
      <c r="C7" s="6" t="s">
        <v>23</v>
      </c>
      <c r="D7" s="5"/>
    </row>
    <row r="8" spans="1:4" x14ac:dyDescent="0.25">
      <c r="A8" s="3" t="s">
        <v>5</v>
      </c>
      <c r="B8" s="30">
        <f>SUM(B9:B13)</f>
        <v>248582.30000000002</v>
      </c>
      <c r="C8" s="6" t="s">
        <v>23</v>
      </c>
      <c r="D8" s="5"/>
    </row>
    <row r="9" spans="1:4" x14ac:dyDescent="0.25">
      <c r="A9" s="15" t="s">
        <v>6</v>
      </c>
      <c r="B9" s="31">
        <f>900*13+792.96*13</f>
        <v>22008.48</v>
      </c>
      <c r="C9" s="6" t="s">
        <v>23</v>
      </c>
      <c r="D9" s="5"/>
    </row>
    <row r="10" spans="1:4" x14ac:dyDescent="0.25">
      <c r="A10" s="33" t="s">
        <v>40</v>
      </c>
      <c r="B10" s="32">
        <v>0</v>
      </c>
      <c r="C10" s="6" t="s">
        <v>23</v>
      </c>
      <c r="D10" s="5"/>
    </row>
    <row r="11" spans="1:4" x14ac:dyDescent="0.25">
      <c r="A11" s="33" t="s">
        <v>109</v>
      </c>
      <c r="B11" s="32">
        <v>8000</v>
      </c>
      <c r="C11" s="6" t="s">
        <v>23</v>
      </c>
      <c r="D11" s="5"/>
    </row>
    <row r="12" spans="1:4" x14ac:dyDescent="0.25">
      <c r="A12" s="33" t="s">
        <v>110</v>
      </c>
      <c r="B12" s="32">
        <v>152184.25</v>
      </c>
      <c r="C12" s="6" t="s">
        <v>23</v>
      </c>
      <c r="D12" s="5"/>
    </row>
    <row r="13" spans="1:4" x14ac:dyDescent="0.25">
      <c r="A13" s="33" t="s">
        <v>111</v>
      </c>
      <c r="B13" s="32">
        <f>(22.52*6*220.6)+(23.69*7*220.6)</f>
        <v>66389.570000000007</v>
      </c>
      <c r="C13" s="6" t="s">
        <v>23</v>
      </c>
      <c r="D13" s="5"/>
    </row>
    <row r="14" spans="1:4" x14ac:dyDescent="0.25">
      <c r="A14" s="42" t="s">
        <v>182</v>
      </c>
      <c r="B14" s="29">
        <f>B5+B8-B9</f>
        <v>1476965.2</v>
      </c>
      <c r="C14" s="6" t="s">
        <v>23</v>
      </c>
      <c r="D14" s="7"/>
    </row>
    <row r="15" spans="1:4" x14ac:dyDescent="0.25">
      <c r="A15" s="47" t="s">
        <v>7</v>
      </c>
      <c r="B15" s="47"/>
      <c r="C15" s="47"/>
      <c r="D15" s="47"/>
    </row>
    <row r="16" spans="1:4" ht="29.25" thickBot="1" x14ac:dyDescent="0.3">
      <c r="A16" s="2" t="s">
        <v>8</v>
      </c>
      <c r="B16" s="36">
        <f>SUM(B17:B18)</f>
        <v>213096.41999999998</v>
      </c>
      <c r="C16" s="8"/>
      <c r="D16" s="7"/>
    </row>
    <row r="17" spans="1:4" s="23" customFormat="1" ht="15.75" thickBot="1" x14ac:dyDescent="0.3">
      <c r="A17" s="34" t="s">
        <v>129</v>
      </c>
      <c r="B17" s="35">
        <v>104303.7</v>
      </c>
      <c r="C17" s="34" t="s">
        <v>35</v>
      </c>
      <c r="D17" s="35">
        <v>26406</v>
      </c>
    </row>
    <row r="18" spans="1:4" s="23" customFormat="1" ht="15.75" thickBot="1" x14ac:dyDescent="0.3">
      <c r="A18" s="34" t="s">
        <v>130</v>
      </c>
      <c r="B18" s="35">
        <v>108792.72</v>
      </c>
      <c r="C18" s="34" t="s">
        <v>30</v>
      </c>
      <c r="D18" s="35">
        <v>26406</v>
      </c>
    </row>
    <row r="19" spans="1:4" ht="29.25" thickBot="1" x14ac:dyDescent="0.3">
      <c r="A19" s="2" t="s">
        <v>9</v>
      </c>
      <c r="B19" s="36">
        <f>SUM(B20:B21)</f>
        <v>90345.05</v>
      </c>
      <c r="C19" s="8"/>
      <c r="D19" s="7"/>
    </row>
    <row r="20" spans="1:4" s="23" customFormat="1" ht="15.75" thickBot="1" x14ac:dyDescent="0.3">
      <c r="A20" s="34" t="s">
        <v>125</v>
      </c>
      <c r="B20" s="35">
        <v>40180.300000000003</v>
      </c>
      <c r="C20" s="34" t="s">
        <v>30</v>
      </c>
      <c r="D20" s="35">
        <v>24205</v>
      </c>
    </row>
    <row r="21" spans="1:4" s="23" customFormat="1" ht="15.75" thickBot="1" x14ac:dyDescent="0.3">
      <c r="A21" s="34" t="s">
        <v>126</v>
      </c>
      <c r="B21" s="35">
        <v>50164.75</v>
      </c>
      <c r="C21" s="34" t="s">
        <v>30</v>
      </c>
      <c r="D21" s="35">
        <v>26402.5</v>
      </c>
    </row>
    <row r="22" spans="1:4" ht="29.25" thickBot="1" x14ac:dyDescent="0.3">
      <c r="A22" s="2" t="s">
        <v>10</v>
      </c>
      <c r="B22" s="36">
        <f>B23</f>
        <v>12610.65</v>
      </c>
      <c r="C22" s="10"/>
      <c r="D22" s="7"/>
    </row>
    <row r="23" spans="1:4" s="23" customFormat="1" ht="15.75" thickBot="1" x14ac:dyDescent="0.3">
      <c r="A23" s="34" t="s">
        <v>112</v>
      </c>
      <c r="B23" s="35">
        <v>12610.65</v>
      </c>
      <c r="C23" s="34" t="s">
        <v>27</v>
      </c>
      <c r="D23" s="35">
        <v>195</v>
      </c>
    </row>
    <row r="24" spans="1:4" ht="43.5" thickBot="1" x14ac:dyDescent="0.3">
      <c r="A24" s="2" t="s">
        <v>11</v>
      </c>
      <c r="B24" s="36">
        <f>SUM(B25:B30)</f>
        <v>29838.78</v>
      </c>
      <c r="C24" s="8"/>
      <c r="D24" s="7"/>
    </row>
    <row r="25" spans="1:4" s="23" customFormat="1" ht="15.75" thickBot="1" x14ac:dyDescent="0.3">
      <c r="A25" s="34" t="s">
        <v>113</v>
      </c>
      <c r="B25" s="35">
        <v>2640.6</v>
      </c>
      <c r="C25" s="34" t="s">
        <v>30</v>
      </c>
      <c r="D25" s="35">
        <v>26406</v>
      </c>
    </row>
    <row r="26" spans="1:4" s="23" customFormat="1" ht="15.75" thickBot="1" x14ac:dyDescent="0.3">
      <c r="A26" s="34" t="s">
        <v>114</v>
      </c>
      <c r="B26" s="35">
        <v>2376.54</v>
      </c>
      <c r="C26" s="34" t="s">
        <v>30</v>
      </c>
      <c r="D26" s="35">
        <v>26406</v>
      </c>
    </row>
    <row r="27" spans="1:4" s="23" customFormat="1" ht="15.75" thickBot="1" x14ac:dyDescent="0.3">
      <c r="A27" s="34" t="s">
        <v>115</v>
      </c>
      <c r="B27" s="35">
        <v>2376.54</v>
      </c>
      <c r="C27" s="34" t="s">
        <v>30</v>
      </c>
      <c r="D27" s="35">
        <v>26406</v>
      </c>
    </row>
    <row r="28" spans="1:4" s="23" customFormat="1" ht="15.75" thickBot="1" x14ac:dyDescent="0.3">
      <c r="A28" s="34" t="s">
        <v>116</v>
      </c>
      <c r="B28" s="35">
        <v>2376.54</v>
      </c>
      <c r="C28" s="34" t="s">
        <v>30</v>
      </c>
      <c r="D28" s="35">
        <v>26406</v>
      </c>
    </row>
    <row r="29" spans="1:4" s="23" customFormat="1" ht="15.75" thickBot="1" x14ac:dyDescent="0.3">
      <c r="A29" s="34" t="s">
        <v>117</v>
      </c>
      <c r="B29" s="35">
        <v>10034.280000000001</v>
      </c>
      <c r="C29" s="34" t="s">
        <v>30</v>
      </c>
      <c r="D29" s="35">
        <v>26406</v>
      </c>
    </row>
    <row r="30" spans="1:4" s="23" customFormat="1" ht="15.75" thickBot="1" x14ac:dyDescent="0.3">
      <c r="A30" s="34" t="s">
        <v>118</v>
      </c>
      <c r="B30" s="35">
        <v>10034.280000000001</v>
      </c>
      <c r="C30" s="34" t="s">
        <v>30</v>
      </c>
      <c r="D30" s="35">
        <v>26406</v>
      </c>
    </row>
    <row r="31" spans="1:4" ht="43.5" outlineLevel="1" thickBot="1" x14ac:dyDescent="0.3">
      <c r="A31" s="2" t="s">
        <v>12</v>
      </c>
      <c r="B31" s="36">
        <f>SUM(B32:B55)</f>
        <v>400109.53666666668</v>
      </c>
      <c r="C31" s="11"/>
      <c r="D31" s="11"/>
    </row>
    <row r="32" spans="1:4" s="23" customFormat="1" ht="15.75" thickBot="1" x14ac:dyDescent="0.3">
      <c r="A32" s="34" t="s">
        <v>155</v>
      </c>
      <c r="B32" s="35">
        <v>362.51</v>
      </c>
      <c r="C32" s="34" t="s">
        <v>58</v>
      </c>
      <c r="D32" s="35">
        <v>1</v>
      </c>
    </row>
    <row r="33" spans="1:4" s="23" customFormat="1" ht="15.75" thickBot="1" x14ac:dyDescent="0.3">
      <c r="A33" s="34" t="s">
        <v>60</v>
      </c>
      <c r="B33" s="35">
        <v>2382</v>
      </c>
      <c r="C33" s="34" t="s">
        <v>58</v>
      </c>
      <c r="D33" s="35">
        <v>30</v>
      </c>
    </row>
    <row r="34" spans="1:4" s="23" customFormat="1" ht="15.75" thickBot="1" x14ac:dyDescent="0.3">
      <c r="A34" s="34" t="s">
        <v>156</v>
      </c>
      <c r="B34" s="35">
        <v>222.82</v>
      </c>
      <c r="C34" s="34" t="s">
        <v>58</v>
      </c>
      <c r="D34" s="35">
        <v>1</v>
      </c>
    </row>
    <row r="35" spans="1:4" s="23" customFormat="1" ht="15.75" thickBot="1" x14ac:dyDescent="0.3">
      <c r="A35" s="34" t="s">
        <v>157</v>
      </c>
      <c r="B35" s="35">
        <v>461.22</v>
      </c>
      <c r="C35" s="34" t="s">
        <v>58</v>
      </c>
      <c r="D35" s="35">
        <v>2</v>
      </c>
    </row>
    <row r="36" spans="1:4" s="23" customFormat="1" ht="15.75" thickBot="1" x14ac:dyDescent="0.3">
      <c r="A36" s="44" t="s">
        <v>181</v>
      </c>
      <c r="B36" s="45">
        <f>9342/1.2</f>
        <v>7785</v>
      </c>
      <c r="C36" s="44" t="s">
        <v>133</v>
      </c>
      <c r="D36" s="45">
        <v>1</v>
      </c>
    </row>
    <row r="37" spans="1:4" s="23" customFormat="1" ht="15.75" thickBot="1" x14ac:dyDescent="0.3">
      <c r="A37" s="34" t="s">
        <v>158</v>
      </c>
      <c r="B37" s="35">
        <v>82.64</v>
      </c>
      <c r="C37" s="34" t="s">
        <v>58</v>
      </c>
      <c r="D37" s="35">
        <v>1</v>
      </c>
    </row>
    <row r="38" spans="1:4" s="23" customFormat="1" ht="15.75" thickBot="1" x14ac:dyDescent="0.3">
      <c r="A38" s="34" t="s">
        <v>159</v>
      </c>
      <c r="B38" s="35">
        <v>3331.38</v>
      </c>
      <c r="C38" s="34" t="s">
        <v>58</v>
      </c>
      <c r="D38" s="35">
        <v>2</v>
      </c>
    </row>
    <row r="39" spans="1:4" s="23" customFormat="1" ht="15.75" thickBot="1" x14ac:dyDescent="0.3">
      <c r="A39" s="34" t="s">
        <v>160</v>
      </c>
      <c r="B39" s="35">
        <v>2960.9</v>
      </c>
      <c r="C39" s="34" t="s">
        <v>58</v>
      </c>
      <c r="D39" s="35">
        <v>5</v>
      </c>
    </row>
    <row r="40" spans="1:4" s="23" customFormat="1" ht="15.75" thickBot="1" x14ac:dyDescent="0.3">
      <c r="A40" s="34" t="s">
        <v>161</v>
      </c>
      <c r="B40" s="35">
        <v>937.46</v>
      </c>
      <c r="C40" s="34" t="s">
        <v>58</v>
      </c>
      <c r="D40" s="35">
        <v>2</v>
      </c>
    </row>
    <row r="41" spans="1:4" s="23" customFormat="1" ht="15.75" thickBot="1" x14ac:dyDescent="0.3">
      <c r="A41" s="34" t="s">
        <v>64</v>
      </c>
      <c r="B41" s="35">
        <v>333.38</v>
      </c>
      <c r="C41" s="34" t="s">
        <v>58</v>
      </c>
      <c r="D41" s="35">
        <v>1</v>
      </c>
    </row>
    <row r="42" spans="1:4" s="23" customFormat="1" ht="15.75" thickBot="1" x14ac:dyDescent="0.3">
      <c r="A42" s="34" t="s">
        <v>162</v>
      </c>
      <c r="B42" s="35">
        <v>3261.66</v>
      </c>
      <c r="C42" s="34" t="s">
        <v>42</v>
      </c>
      <c r="D42" s="35">
        <v>1</v>
      </c>
    </row>
    <row r="43" spans="1:4" s="23" customFormat="1" ht="15.75" thickBot="1" x14ac:dyDescent="0.3">
      <c r="A43" s="34" t="s">
        <v>162</v>
      </c>
      <c r="B43" s="35">
        <v>6975</v>
      </c>
      <c r="C43" s="34" t="s">
        <v>163</v>
      </c>
      <c r="D43" s="35">
        <v>1</v>
      </c>
    </row>
    <row r="44" spans="1:4" s="23" customFormat="1" ht="15.75" thickBot="1" x14ac:dyDescent="0.3">
      <c r="A44" s="34" t="s">
        <v>164</v>
      </c>
      <c r="B44" s="35">
        <v>553.57000000000005</v>
      </c>
      <c r="C44" s="34" t="s">
        <v>58</v>
      </c>
      <c r="D44" s="35">
        <v>1</v>
      </c>
    </row>
    <row r="45" spans="1:4" s="23" customFormat="1" ht="15.75" thickBot="1" x14ac:dyDescent="0.3">
      <c r="A45" s="34" t="s">
        <v>165</v>
      </c>
      <c r="B45" s="35">
        <f>416066/1.2</f>
        <v>346721.66666666669</v>
      </c>
      <c r="C45" s="34" t="s">
        <v>42</v>
      </c>
      <c r="D45" s="35">
        <v>1</v>
      </c>
    </row>
    <row r="46" spans="1:4" s="23" customFormat="1" ht="15.75" thickBot="1" x14ac:dyDescent="0.3">
      <c r="A46" s="34" t="s">
        <v>166</v>
      </c>
      <c r="B46" s="35">
        <v>4920.26</v>
      </c>
      <c r="C46" s="34" t="s">
        <v>30</v>
      </c>
      <c r="D46" s="35">
        <v>4.2</v>
      </c>
    </row>
    <row r="47" spans="1:4" s="23" customFormat="1" ht="15.75" thickBot="1" x14ac:dyDescent="0.3">
      <c r="A47" s="34" t="s">
        <v>166</v>
      </c>
      <c r="B47" s="35">
        <v>867.4</v>
      </c>
      <c r="C47" s="34" t="s">
        <v>30</v>
      </c>
      <c r="D47" s="35">
        <v>5</v>
      </c>
    </row>
    <row r="48" spans="1:4" s="23" customFormat="1" ht="15.75" thickBot="1" x14ac:dyDescent="0.3">
      <c r="A48" s="34" t="s">
        <v>167</v>
      </c>
      <c r="B48" s="35">
        <v>5363.45</v>
      </c>
      <c r="C48" s="34" t="s">
        <v>58</v>
      </c>
      <c r="D48" s="35">
        <v>1</v>
      </c>
    </row>
    <row r="49" spans="1:4" s="23" customFormat="1" ht="15.75" thickBot="1" x14ac:dyDescent="0.3">
      <c r="A49" s="34" t="s">
        <v>168</v>
      </c>
      <c r="B49" s="35">
        <v>4745.74</v>
      </c>
      <c r="C49" s="34" t="s">
        <v>30</v>
      </c>
      <c r="D49" s="35">
        <v>38.1</v>
      </c>
    </row>
    <row r="50" spans="1:4" s="23" customFormat="1" ht="15.75" thickBot="1" x14ac:dyDescent="0.3">
      <c r="A50" s="34" t="s">
        <v>169</v>
      </c>
      <c r="B50" s="35">
        <v>1461.94</v>
      </c>
      <c r="C50" s="34" t="s">
        <v>58</v>
      </c>
      <c r="D50" s="35">
        <v>1</v>
      </c>
    </row>
    <row r="51" spans="1:4" s="23" customFormat="1" ht="15.75" thickBot="1" x14ac:dyDescent="0.3">
      <c r="A51" s="34" t="s">
        <v>170</v>
      </c>
      <c r="B51" s="35">
        <v>3098.55</v>
      </c>
      <c r="C51" s="34" t="s">
        <v>171</v>
      </c>
      <c r="D51" s="35">
        <v>3</v>
      </c>
    </row>
    <row r="52" spans="1:4" s="23" customFormat="1" ht="15.75" thickBot="1" x14ac:dyDescent="0.3">
      <c r="A52" s="34" t="s">
        <v>172</v>
      </c>
      <c r="B52" s="35">
        <v>606.71</v>
      </c>
      <c r="C52" s="34" t="s">
        <v>171</v>
      </c>
      <c r="D52" s="35">
        <v>1</v>
      </c>
    </row>
    <row r="53" spans="1:4" s="23" customFormat="1" ht="15.75" thickBot="1" x14ac:dyDescent="0.3">
      <c r="A53" s="34" t="s">
        <v>173</v>
      </c>
      <c r="B53" s="35">
        <v>1435.85</v>
      </c>
      <c r="C53" s="34" t="s">
        <v>58</v>
      </c>
      <c r="D53" s="35">
        <v>5</v>
      </c>
    </row>
    <row r="54" spans="1:4" s="23" customFormat="1" ht="15.75" thickBot="1" x14ac:dyDescent="0.3">
      <c r="A54" s="34" t="s">
        <v>174</v>
      </c>
      <c r="B54" s="35">
        <v>1028.8800000000001</v>
      </c>
      <c r="C54" s="34" t="s">
        <v>102</v>
      </c>
      <c r="D54" s="35">
        <v>1</v>
      </c>
    </row>
    <row r="55" spans="1:4" s="38" customFormat="1" ht="15.75" thickBot="1" x14ac:dyDescent="0.3">
      <c r="A55" s="39" t="s">
        <v>176</v>
      </c>
      <c r="B55" s="40">
        <v>209.55</v>
      </c>
      <c r="C55" s="39" t="s">
        <v>58</v>
      </c>
      <c r="D55" s="40">
        <v>1</v>
      </c>
    </row>
    <row r="56" spans="1:4" s="9" customFormat="1" ht="52.5" customHeight="1" outlineLevel="2" thickBot="1" x14ac:dyDescent="0.3">
      <c r="A56" s="2" t="s">
        <v>13</v>
      </c>
      <c r="B56" s="37">
        <f>SUM(B57:B87)</f>
        <v>827837.2699999999</v>
      </c>
      <c r="C56" s="12"/>
      <c r="D56" s="12"/>
    </row>
    <row r="57" spans="1:4" s="23" customFormat="1" ht="15.75" thickBot="1" x14ac:dyDescent="0.3">
      <c r="A57" s="34" t="s">
        <v>28</v>
      </c>
      <c r="B57" s="35">
        <v>14178.75</v>
      </c>
      <c r="C57" s="34" t="s">
        <v>29</v>
      </c>
      <c r="D57" s="35">
        <v>25</v>
      </c>
    </row>
    <row r="58" spans="1:4" s="23" customFormat="1" ht="15.75" thickBot="1" x14ac:dyDescent="0.3">
      <c r="A58" s="34" t="s">
        <v>32</v>
      </c>
      <c r="B58" s="35">
        <v>3237.44</v>
      </c>
      <c r="C58" s="34" t="s">
        <v>33</v>
      </c>
      <c r="D58" s="35">
        <v>4</v>
      </c>
    </row>
    <row r="59" spans="1:4" s="23" customFormat="1" ht="15.75" thickBot="1" x14ac:dyDescent="0.3">
      <c r="A59" s="34" t="s">
        <v>131</v>
      </c>
      <c r="B59" s="35">
        <v>818.72</v>
      </c>
      <c r="C59" s="34" t="s">
        <v>33</v>
      </c>
      <c r="D59" s="35">
        <v>2</v>
      </c>
    </row>
    <row r="60" spans="1:4" s="23" customFormat="1" ht="15.75" thickBot="1" x14ac:dyDescent="0.3">
      <c r="A60" s="34" t="s">
        <v>132</v>
      </c>
      <c r="B60" s="35">
        <f>38194/1.2</f>
        <v>31828.333333333336</v>
      </c>
      <c r="C60" s="34" t="s">
        <v>133</v>
      </c>
      <c r="D60" s="35">
        <v>1</v>
      </c>
    </row>
    <row r="61" spans="1:4" s="23" customFormat="1" ht="15.75" thickBot="1" x14ac:dyDescent="0.3">
      <c r="A61" s="34" t="s">
        <v>134</v>
      </c>
      <c r="B61" s="35">
        <f>12752/1.2</f>
        <v>10626.666666666668</v>
      </c>
      <c r="C61" s="34" t="s">
        <v>133</v>
      </c>
      <c r="D61" s="35">
        <v>1</v>
      </c>
    </row>
    <row r="62" spans="1:4" s="23" customFormat="1" ht="15.75" thickBot="1" x14ac:dyDescent="0.3">
      <c r="A62" s="34" t="s">
        <v>135</v>
      </c>
      <c r="B62" s="35">
        <f>38194/1.2</f>
        <v>31828.333333333336</v>
      </c>
      <c r="C62" s="34" t="s">
        <v>133</v>
      </c>
      <c r="D62" s="35">
        <v>1</v>
      </c>
    </row>
    <row r="63" spans="1:4" s="23" customFormat="1" ht="15.75" thickBot="1" x14ac:dyDescent="0.3">
      <c r="A63" s="34" t="s">
        <v>136</v>
      </c>
      <c r="B63" s="35">
        <v>23093.88</v>
      </c>
      <c r="C63" s="34" t="s">
        <v>137</v>
      </c>
      <c r="D63" s="35">
        <v>6</v>
      </c>
    </row>
    <row r="64" spans="1:4" s="23" customFormat="1" ht="15.75" thickBot="1" x14ac:dyDescent="0.3">
      <c r="A64" s="34" t="s">
        <v>140</v>
      </c>
      <c r="B64" s="35">
        <v>3051.44</v>
      </c>
      <c r="C64" s="34" t="s">
        <v>42</v>
      </c>
      <c r="D64" s="35">
        <v>8</v>
      </c>
    </row>
    <row r="65" spans="1:4" s="23" customFormat="1" ht="15.75" thickBot="1" x14ac:dyDescent="0.3">
      <c r="A65" s="34" t="s">
        <v>67</v>
      </c>
      <c r="B65" s="35">
        <v>797.16</v>
      </c>
      <c r="C65" s="34" t="s">
        <v>58</v>
      </c>
      <c r="D65" s="35">
        <v>4</v>
      </c>
    </row>
    <row r="66" spans="1:4" s="23" customFormat="1" ht="15.75" thickBot="1" x14ac:dyDescent="0.3">
      <c r="A66" s="34" t="s">
        <v>141</v>
      </c>
      <c r="B66" s="35">
        <v>196.2</v>
      </c>
      <c r="C66" s="34" t="s">
        <v>58</v>
      </c>
      <c r="D66" s="35">
        <v>1</v>
      </c>
    </row>
    <row r="67" spans="1:4" s="23" customFormat="1" ht="15.75" thickBot="1" x14ac:dyDescent="0.3">
      <c r="A67" s="34" t="s">
        <v>142</v>
      </c>
      <c r="B67" s="35">
        <v>1117.43</v>
      </c>
      <c r="C67" s="34" t="s">
        <v>58</v>
      </c>
      <c r="D67" s="35">
        <v>1</v>
      </c>
    </row>
    <row r="68" spans="1:4" s="23" customFormat="1" ht="15.75" thickBot="1" x14ac:dyDescent="0.3">
      <c r="A68" s="34" t="s">
        <v>44</v>
      </c>
      <c r="B68" s="35">
        <v>25084.799999999999</v>
      </c>
      <c r="C68" s="34" t="s">
        <v>35</v>
      </c>
      <c r="D68" s="35">
        <v>180</v>
      </c>
    </row>
    <row r="69" spans="1:4" s="23" customFormat="1" ht="15.75" thickBot="1" x14ac:dyDescent="0.3">
      <c r="A69" s="34" t="s">
        <v>143</v>
      </c>
      <c r="B69" s="35">
        <v>12.07</v>
      </c>
      <c r="C69" s="34" t="s">
        <v>35</v>
      </c>
      <c r="D69" s="35">
        <v>0.1</v>
      </c>
    </row>
    <row r="70" spans="1:4" s="23" customFormat="1" ht="15.75" thickBot="1" x14ac:dyDescent="0.3">
      <c r="A70" s="34" t="s">
        <v>144</v>
      </c>
      <c r="B70" s="35">
        <f>693185/1.2</f>
        <v>577654.16666666674</v>
      </c>
      <c r="C70" s="34" t="s">
        <v>145</v>
      </c>
      <c r="D70" s="35">
        <v>1</v>
      </c>
    </row>
    <row r="71" spans="1:4" s="23" customFormat="1" ht="15.75" thickBot="1" x14ac:dyDescent="0.3">
      <c r="A71" s="34" t="s">
        <v>146</v>
      </c>
      <c r="B71" s="35">
        <v>435.01</v>
      </c>
      <c r="C71" s="34" t="s">
        <v>58</v>
      </c>
      <c r="D71" s="35">
        <v>1</v>
      </c>
    </row>
    <row r="72" spans="1:4" s="23" customFormat="1" ht="15.75" thickBot="1" x14ac:dyDescent="0.3">
      <c r="A72" s="34" t="s">
        <v>77</v>
      </c>
      <c r="B72" s="35">
        <v>4603.95</v>
      </c>
      <c r="C72" s="34" t="s">
        <v>35</v>
      </c>
      <c r="D72" s="35">
        <v>7.5</v>
      </c>
    </row>
    <row r="73" spans="1:4" s="23" customFormat="1" ht="15.75" thickBot="1" x14ac:dyDescent="0.3">
      <c r="A73" s="34" t="s">
        <v>147</v>
      </c>
      <c r="B73" s="35">
        <v>2083.5</v>
      </c>
      <c r="C73" s="34" t="s">
        <v>133</v>
      </c>
      <c r="D73" s="35">
        <v>3</v>
      </c>
    </row>
    <row r="74" spans="1:4" s="23" customFormat="1" ht="15.75" thickBot="1" x14ac:dyDescent="0.3">
      <c r="A74" s="34" t="s">
        <v>81</v>
      </c>
      <c r="B74" s="35">
        <v>17889.62</v>
      </c>
      <c r="C74" s="34" t="s">
        <v>35</v>
      </c>
      <c r="D74" s="35">
        <v>14</v>
      </c>
    </row>
    <row r="75" spans="1:4" s="23" customFormat="1" ht="15.75" thickBot="1" x14ac:dyDescent="0.3">
      <c r="A75" s="34" t="s">
        <v>95</v>
      </c>
      <c r="B75" s="35">
        <v>514.02</v>
      </c>
      <c r="C75" s="34" t="s">
        <v>58</v>
      </c>
      <c r="D75" s="35">
        <v>3</v>
      </c>
    </row>
    <row r="76" spans="1:4" s="23" customFormat="1" ht="15.75" thickBot="1" x14ac:dyDescent="0.3">
      <c r="A76" s="34" t="s">
        <v>148</v>
      </c>
      <c r="B76" s="35">
        <v>12876.19</v>
      </c>
      <c r="C76" s="34" t="s">
        <v>175</v>
      </c>
      <c r="D76" s="35">
        <v>1</v>
      </c>
    </row>
    <row r="77" spans="1:4" s="23" customFormat="1" ht="15.75" thickBot="1" x14ac:dyDescent="0.3">
      <c r="A77" s="34" t="s">
        <v>149</v>
      </c>
      <c r="B77" s="35">
        <v>1409.58</v>
      </c>
      <c r="C77" s="34" t="s">
        <v>150</v>
      </c>
      <c r="D77" s="35">
        <v>1</v>
      </c>
    </row>
    <row r="78" spans="1:4" s="23" customFormat="1" ht="15.75" thickBot="1" x14ac:dyDescent="0.3">
      <c r="A78" s="34" t="s">
        <v>151</v>
      </c>
      <c r="B78" s="35">
        <v>4912.9799999999996</v>
      </c>
      <c r="C78" s="34" t="s">
        <v>152</v>
      </c>
      <c r="D78" s="35">
        <v>2</v>
      </c>
    </row>
    <row r="79" spans="1:4" s="23" customFormat="1" ht="15.75" thickBot="1" x14ac:dyDescent="0.3">
      <c r="A79" s="34" t="s">
        <v>99</v>
      </c>
      <c r="B79" s="35">
        <v>1492.34</v>
      </c>
      <c r="C79" s="34" t="s">
        <v>58</v>
      </c>
      <c r="D79" s="35">
        <v>1</v>
      </c>
    </row>
    <row r="80" spans="1:4" s="23" customFormat="1" ht="15.75" thickBot="1" x14ac:dyDescent="0.3">
      <c r="A80" s="34" t="s">
        <v>153</v>
      </c>
      <c r="B80" s="35">
        <v>5523.4</v>
      </c>
      <c r="C80" s="34" t="s">
        <v>152</v>
      </c>
      <c r="D80" s="35">
        <v>5</v>
      </c>
    </row>
    <row r="81" spans="1:4" s="23" customFormat="1" ht="15.75" thickBot="1" x14ac:dyDescent="0.3">
      <c r="A81" s="34" t="s">
        <v>107</v>
      </c>
      <c r="B81" s="35">
        <v>1725</v>
      </c>
      <c r="C81" s="34" t="s">
        <v>42</v>
      </c>
      <c r="D81" s="35">
        <v>1</v>
      </c>
    </row>
    <row r="82" spans="1:4" s="23" customFormat="1" ht="15.75" thickBot="1" x14ac:dyDescent="0.3">
      <c r="A82" s="34" t="s">
        <v>154</v>
      </c>
      <c r="B82" s="35">
        <v>4700</v>
      </c>
      <c r="C82" s="34" t="s">
        <v>35</v>
      </c>
      <c r="D82" s="35">
        <v>4</v>
      </c>
    </row>
    <row r="83" spans="1:4" s="38" customFormat="1" ht="15.75" thickBot="1" x14ac:dyDescent="0.3">
      <c r="A83" s="39" t="s">
        <v>44</v>
      </c>
      <c r="B83" s="40">
        <v>418.08</v>
      </c>
      <c r="C83" s="39" t="s">
        <v>35</v>
      </c>
      <c r="D83" s="40">
        <v>3</v>
      </c>
    </row>
    <row r="84" spans="1:4" s="38" customFormat="1" ht="15.75" thickBot="1" x14ac:dyDescent="0.3">
      <c r="A84" s="39" t="s">
        <v>80</v>
      </c>
      <c r="B84" s="40">
        <v>609.99</v>
      </c>
      <c r="C84" s="39" t="s">
        <v>58</v>
      </c>
      <c r="D84" s="40">
        <v>1</v>
      </c>
    </row>
    <row r="85" spans="1:4" s="38" customFormat="1" ht="15.75" thickBot="1" x14ac:dyDescent="0.3">
      <c r="A85" s="39" t="s">
        <v>149</v>
      </c>
      <c r="B85" s="40">
        <v>1409.58</v>
      </c>
      <c r="C85" s="39" t="s">
        <v>150</v>
      </c>
      <c r="D85" s="40">
        <v>1</v>
      </c>
    </row>
    <row r="86" spans="1:4" s="38" customFormat="1" ht="15.75" thickBot="1" x14ac:dyDescent="0.3">
      <c r="A86" s="39" t="s">
        <v>178</v>
      </c>
      <c r="B86" s="40">
        <v>1119.3399999999999</v>
      </c>
      <c r="C86" s="39" t="s">
        <v>58</v>
      </c>
      <c r="D86" s="40">
        <v>2</v>
      </c>
    </row>
    <row r="87" spans="1:4" s="23" customFormat="1" ht="15.75" thickBot="1" x14ac:dyDescent="0.3">
      <c r="A87" s="25" t="s">
        <v>179</v>
      </c>
      <c r="B87" s="25">
        <v>42589.3</v>
      </c>
      <c r="C87" s="25" t="s">
        <v>35</v>
      </c>
      <c r="D87" s="41">
        <v>30</v>
      </c>
    </row>
    <row r="88" spans="1:4" s="9" customFormat="1" ht="28.5" outlineLevel="2" x14ac:dyDescent="0.25">
      <c r="A88" s="2" t="s">
        <v>14</v>
      </c>
      <c r="B88" s="20"/>
      <c r="C88" s="12"/>
      <c r="D88" s="12"/>
    </row>
    <row r="89" spans="1:4" ht="28.5" x14ac:dyDescent="0.25">
      <c r="A89" s="2" t="s">
        <v>15</v>
      </c>
      <c r="B89" s="19">
        <v>0</v>
      </c>
      <c r="C89" s="8"/>
      <c r="D89" s="7"/>
    </row>
    <row r="90" spans="1:4" ht="28.5" x14ac:dyDescent="0.25">
      <c r="A90" s="2" t="s">
        <v>16</v>
      </c>
      <c r="B90" s="19">
        <f>0</f>
        <v>0</v>
      </c>
      <c r="C90" s="8"/>
      <c r="D90" s="7"/>
    </row>
    <row r="91" spans="1:4" ht="29.25" thickBot="1" x14ac:dyDescent="0.3">
      <c r="A91" s="2" t="s">
        <v>17</v>
      </c>
      <c r="B91" s="19">
        <f>B92+B93</f>
        <v>0</v>
      </c>
      <c r="C91" s="8"/>
      <c r="D91" s="7"/>
    </row>
    <row r="92" spans="1:4" s="23" customFormat="1" ht="15.75" thickBot="1" x14ac:dyDescent="0.3">
      <c r="A92" s="25"/>
      <c r="B92" s="25"/>
      <c r="C92" s="25"/>
      <c r="D92" s="25"/>
    </row>
    <row r="93" spans="1:4" s="23" customFormat="1" ht="15.75" thickBot="1" x14ac:dyDescent="0.3">
      <c r="A93" s="25"/>
      <c r="B93" s="25"/>
      <c r="C93" s="25"/>
      <c r="D93" s="25"/>
    </row>
    <row r="94" spans="1:4" ht="30.75" customHeight="1" thickBot="1" x14ac:dyDescent="0.3">
      <c r="A94" s="2" t="s">
        <v>18</v>
      </c>
      <c r="B94" s="36">
        <f>SUM(B95:B96)</f>
        <v>12674.880000000001</v>
      </c>
      <c r="C94" s="8"/>
      <c r="D94" s="7"/>
    </row>
    <row r="95" spans="1:4" s="23" customFormat="1" ht="15.75" thickBot="1" x14ac:dyDescent="0.3">
      <c r="A95" s="34" t="s">
        <v>123</v>
      </c>
      <c r="B95" s="35">
        <v>6073.38</v>
      </c>
      <c r="C95" s="34" t="s">
        <v>30</v>
      </c>
      <c r="D95" s="35">
        <v>26406</v>
      </c>
    </row>
    <row r="96" spans="1:4" s="23" customFormat="1" ht="15.75" thickBot="1" x14ac:dyDescent="0.3">
      <c r="A96" s="34" t="s">
        <v>124</v>
      </c>
      <c r="B96" s="35">
        <v>6601.5</v>
      </c>
      <c r="C96" s="34" t="s">
        <v>30</v>
      </c>
      <c r="D96" s="35">
        <v>26406</v>
      </c>
    </row>
    <row r="97" spans="1:6" ht="29.25" thickBot="1" x14ac:dyDescent="0.3">
      <c r="A97" s="2" t="s">
        <v>19</v>
      </c>
      <c r="B97" s="29">
        <f>B98+B99</f>
        <v>49115.16</v>
      </c>
      <c r="C97" s="8"/>
      <c r="D97" s="7"/>
    </row>
    <row r="98" spans="1:6" s="23" customFormat="1" ht="15.75" thickBot="1" x14ac:dyDescent="0.3">
      <c r="A98" s="34" t="s">
        <v>121</v>
      </c>
      <c r="B98" s="35">
        <v>23765.4</v>
      </c>
      <c r="C98" s="34" t="s">
        <v>35</v>
      </c>
      <c r="D98" s="35">
        <v>26406</v>
      </c>
    </row>
    <row r="99" spans="1:6" s="23" customFormat="1" ht="15.75" thickBot="1" x14ac:dyDescent="0.3">
      <c r="A99" s="34" t="s">
        <v>122</v>
      </c>
      <c r="B99" s="35">
        <v>25349.759999999998</v>
      </c>
      <c r="C99" s="34" t="s">
        <v>30</v>
      </c>
      <c r="D99" s="35">
        <v>26406</v>
      </c>
      <c r="F99" s="23">
        <f>B99/D99</f>
        <v>0.96</v>
      </c>
    </row>
    <row r="100" spans="1:6" ht="43.5" thickBot="1" x14ac:dyDescent="0.3">
      <c r="A100" s="2" t="s">
        <v>20</v>
      </c>
      <c r="B100" s="29">
        <f>B101+B102+B103</f>
        <v>13437.27</v>
      </c>
      <c r="C100" s="8"/>
      <c r="D100" s="7"/>
    </row>
    <row r="101" spans="1:6" s="23" customFormat="1" ht="15.75" thickBot="1" x14ac:dyDescent="0.3">
      <c r="A101" s="34" t="s">
        <v>119</v>
      </c>
      <c r="B101" s="35">
        <v>10903.77</v>
      </c>
      <c r="C101" s="34" t="s">
        <v>30</v>
      </c>
      <c r="D101" s="35">
        <v>3747</v>
      </c>
    </row>
    <row r="102" spans="1:6" s="23" customFormat="1" ht="15.75" thickBot="1" x14ac:dyDescent="0.3">
      <c r="A102" s="34" t="s">
        <v>120</v>
      </c>
      <c r="B102" s="35">
        <v>660</v>
      </c>
      <c r="C102" s="34" t="s">
        <v>30</v>
      </c>
      <c r="D102" s="35">
        <v>220</v>
      </c>
    </row>
    <row r="103" spans="1:6" s="23" customFormat="1" ht="15.75" thickBot="1" x14ac:dyDescent="0.3">
      <c r="A103" s="34" t="s">
        <v>55</v>
      </c>
      <c r="B103" s="35">
        <v>1873.5</v>
      </c>
      <c r="C103" s="34" t="s">
        <v>30</v>
      </c>
      <c r="D103" s="35">
        <v>1249</v>
      </c>
    </row>
    <row r="104" spans="1:6" ht="57.75" thickBot="1" x14ac:dyDescent="0.3">
      <c r="A104" s="2" t="s">
        <v>21</v>
      </c>
      <c r="B104" s="36">
        <f>SUM(B105:B112)</f>
        <v>161255.1633333333</v>
      </c>
      <c r="C104" s="8"/>
      <c r="D104" s="7"/>
    </row>
    <row r="105" spans="1:6" s="23" customFormat="1" ht="15.75" thickBot="1" x14ac:dyDescent="0.3">
      <c r="A105" s="34" t="s">
        <v>127</v>
      </c>
      <c r="B105" s="35">
        <v>64693.47</v>
      </c>
      <c r="C105" s="34" t="s">
        <v>30</v>
      </c>
      <c r="D105" s="35">
        <v>26405.5</v>
      </c>
    </row>
    <row r="106" spans="1:6" s="23" customFormat="1" ht="15.75" thickBot="1" x14ac:dyDescent="0.3">
      <c r="A106" s="34" t="s">
        <v>128</v>
      </c>
      <c r="B106" s="35">
        <v>68572.62</v>
      </c>
      <c r="C106" s="34" t="s">
        <v>30</v>
      </c>
      <c r="D106" s="35">
        <v>24935.5</v>
      </c>
      <c r="F106" s="23">
        <f>D106/B106</f>
        <v>0.36363639015105448</v>
      </c>
    </row>
    <row r="107" spans="1:6" s="23" customFormat="1" ht="15.75" thickBot="1" x14ac:dyDescent="0.3">
      <c r="A107" s="34" t="s">
        <v>138</v>
      </c>
      <c r="B107" s="35">
        <v>448.9</v>
      </c>
      <c r="C107" s="34" t="s">
        <v>30</v>
      </c>
      <c r="D107" s="35">
        <v>26406</v>
      </c>
    </row>
    <row r="108" spans="1:6" s="23" customFormat="1" ht="15.75" thickBot="1" x14ac:dyDescent="0.3">
      <c r="A108" s="34" t="s">
        <v>139</v>
      </c>
      <c r="B108" s="35">
        <v>448.9</v>
      </c>
      <c r="C108" s="34" t="s">
        <v>30</v>
      </c>
      <c r="D108" s="35">
        <v>26406</v>
      </c>
    </row>
    <row r="109" spans="1:6" s="23" customFormat="1" ht="15.75" thickBot="1" x14ac:dyDescent="0.3">
      <c r="A109" s="44" t="s">
        <v>162</v>
      </c>
      <c r="B109" s="45">
        <f>8370/1.2</f>
        <v>6975</v>
      </c>
      <c r="C109" s="44" t="s">
        <v>163</v>
      </c>
      <c r="D109" s="45">
        <v>1</v>
      </c>
    </row>
    <row r="110" spans="1:6" s="23" customFormat="1" ht="15.75" thickBot="1" x14ac:dyDescent="0.3">
      <c r="A110" s="44" t="s">
        <v>162</v>
      </c>
      <c r="B110" s="45">
        <f>3914/1.2</f>
        <v>3261.666666666667</v>
      </c>
      <c r="C110" s="44" t="s">
        <v>163</v>
      </c>
      <c r="D110" s="45">
        <v>2</v>
      </c>
    </row>
    <row r="111" spans="1:6" s="23" customFormat="1" ht="15.75" thickBot="1" x14ac:dyDescent="0.3">
      <c r="A111" s="44" t="s">
        <v>180</v>
      </c>
      <c r="B111" s="45">
        <f>19622/1.2</f>
        <v>16351.666666666668</v>
      </c>
      <c r="C111" s="44" t="s">
        <v>163</v>
      </c>
      <c r="D111" s="45">
        <v>1</v>
      </c>
    </row>
    <row r="112" spans="1:6" s="38" customFormat="1" ht="15.75" thickBot="1" x14ac:dyDescent="0.3">
      <c r="A112" s="39" t="s">
        <v>177</v>
      </c>
      <c r="B112" s="40">
        <v>502.94</v>
      </c>
      <c r="C112" s="39" t="s">
        <v>58</v>
      </c>
      <c r="D112" s="40">
        <v>1</v>
      </c>
    </row>
    <row r="113" spans="1:4" x14ac:dyDescent="0.25">
      <c r="A113" s="2" t="s">
        <v>22</v>
      </c>
      <c r="B113" s="19">
        <f>B114</f>
        <v>6240</v>
      </c>
      <c r="C113" s="8"/>
      <c r="D113" s="7"/>
    </row>
    <row r="114" spans="1:4" ht="45" x14ac:dyDescent="0.25">
      <c r="A114" s="16" t="s">
        <v>49</v>
      </c>
      <c r="B114" s="21">
        <f>D114*13*5</f>
        <v>6240</v>
      </c>
      <c r="C114" s="10" t="s">
        <v>3</v>
      </c>
      <c r="D114" s="10">
        <v>96</v>
      </c>
    </row>
    <row r="115" spans="1:4" ht="28.5" x14ac:dyDescent="0.25">
      <c r="A115" s="42" t="s">
        <v>187</v>
      </c>
      <c r="B115" s="28">
        <f>B16+B19+B22+B24+B31+B56+B91+B94+B97+B100+B1028+B104+B89+B88</f>
        <v>1810320.1799999997</v>
      </c>
      <c r="C115" s="17" t="s">
        <v>23</v>
      </c>
      <c r="D115" s="7"/>
    </row>
    <row r="116" spans="1:4" ht="28.5" x14ac:dyDescent="0.25">
      <c r="A116" s="42" t="s">
        <v>189</v>
      </c>
      <c r="B116" s="29">
        <f>B115*1.2+B113</f>
        <v>2178624.2159999995</v>
      </c>
      <c r="C116" s="17" t="s">
        <v>23</v>
      </c>
      <c r="D116" s="7"/>
    </row>
    <row r="117" spans="1:4" x14ac:dyDescent="0.25">
      <c r="A117" s="42" t="s">
        <v>188</v>
      </c>
      <c r="B117" s="29">
        <f>B14-B116</f>
        <v>-701659.0159999996</v>
      </c>
      <c r="C117" s="17" t="s">
        <v>23</v>
      </c>
      <c r="D117" s="7"/>
    </row>
  </sheetData>
  <mergeCells count="4">
    <mergeCell ref="A1:D1"/>
    <mergeCell ref="A15:D15"/>
    <mergeCell ref="B2:D2"/>
    <mergeCell ref="A4:D4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8"/>
  <sheetViews>
    <sheetView topLeftCell="A118" workbookViewId="0">
      <selection activeCell="C139" sqref="C139"/>
    </sheetView>
  </sheetViews>
  <sheetFormatPr defaultRowHeight="15" x14ac:dyDescent="0.25"/>
  <cols>
    <col min="1" max="1" width="65.28515625" customWidth="1"/>
    <col min="2" max="2" width="48.42578125" style="23" hidden="1" customWidth="1"/>
  </cols>
  <sheetData>
    <row r="2" spans="1:5" x14ac:dyDescent="0.25">
      <c r="A2" s="23"/>
      <c r="C2" s="23"/>
      <c r="D2" s="23"/>
      <c r="E2" s="23"/>
    </row>
    <row r="3" spans="1:5" x14ac:dyDescent="0.25">
      <c r="A3" s="23"/>
      <c r="C3" s="23"/>
      <c r="D3" s="23"/>
      <c r="E3" s="23"/>
    </row>
    <row r="4" spans="1:5" ht="15.75" thickBot="1" x14ac:dyDescent="0.3">
      <c r="A4" s="23"/>
      <c r="C4" s="23"/>
      <c r="D4" s="23"/>
      <c r="E4" s="23"/>
    </row>
    <row r="5" spans="1:5" ht="15.75" thickBot="1" x14ac:dyDescent="0.3">
      <c r="A5" s="24" t="s">
        <v>48</v>
      </c>
      <c r="B5" s="24"/>
      <c r="C5" s="24" t="s">
        <v>47</v>
      </c>
      <c r="D5" s="24" t="s">
        <v>46</v>
      </c>
      <c r="E5" s="24" t="s">
        <v>45</v>
      </c>
    </row>
    <row r="6" spans="1:5" s="27" customFormat="1" ht="15.75" thickBot="1" x14ac:dyDescent="0.3">
      <c r="A6" s="26" t="s">
        <v>50</v>
      </c>
      <c r="B6" s="26"/>
      <c r="C6" s="26">
        <v>1306.57</v>
      </c>
      <c r="D6" s="26" t="s">
        <v>33</v>
      </c>
      <c r="E6" s="26">
        <v>1</v>
      </c>
    </row>
    <row r="7" spans="1:5" ht="15.75" thickBot="1" x14ac:dyDescent="0.3">
      <c r="A7" s="25"/>
      <c r="B7" s="25"/>
      <c r="C7" s="25">
        <v>1306.57</v>
      </c>
      <c r="D7" s="25"/>
      <c r="E7" s="25">
        <v>1</v>
      </c>
    </row>
    <row r="8" spans="1:5" s="27" customFormat="1" ht="15.75" thickBot="1" x14ac:dyDescent="0.3">
      <c r="A8" s="26" t="s">
        <v>51</v>
      </c>
      <c r="B8" s="26"/>
      <c r="C8" s="26">
        <v>63934.79</v>
      </c>
      <c r="D8" s="26" t="s">
        <v>27</v>
      </c>
      <c r="E8" s="26">
        <v>1207</v>
      </c>
    </row>
    <row r="9" spans="1:5" ht="15.75" thickBot="1" x14ac:dyDescent="0.3">
      <c r="A9" s="25"/>
      <c r="B9" s="25"/>
      <c r="C9" s="25">
        <v>63934.79</v>
      </c>
      <c r="D9" s="25"/>
      <c r="E9" s="25">
        <v>1207</v>
      </c>
    </row>
    <row r="10" spans="1:5" s="27" customFormat="1" ht="15.75" thickBot="1" x14ac:dyDescent="0.3">
      <c r="A10" s="26" t="s">
        <v>52</v>
      </c>
      <c r="B10" s="26"/>
      <c r="C10" s="26">
        <v>63246.18</v>
      </c>
      <c r="D10" s="26" t="s">
        <v>27</v>
      </c>
      <c r="E10" s="26">
        <v>1194</v>
      </c>
    </row>
    <row r="11" spans="1:5" ht="15.75" thickBot="1" x14ac:dyDescent="0.3">
      <c r="A11" s="25"/>
      <c r="B11" s="25"/>
      <c r="C11" s="25">
        <v>63246.18</v>
      </c>
      <c r="D11" s="25"/>
      <c r="E11" s="25">
        <v>1194</v>
      </c>
    </row>
    <row r="12" spans="1:5" s="27" customFormat="1" ht="15.75" thickBot="1" x14ac:dyDescent="0.3">
      <c r="A12" s="26" t="s">
        <v>28</v>
      </c>
      <c r="B12" s="26"/>
      <c r="C12" s="26">
        <v>3876.24</v>
      </c>
      <c r="D12" s="26" t="s">
        <v>29</v>
      </c>
      <c r="E12" s="26">
        <v>8</v>
      </c>
    </row>
    <row r="13" spans="1:5" ht="15.75" thickBot="1" x14ac:dyDescent="0.3">
      <c r="A13" s="25"/>
      <c r="B13" s="25"/>
      <c r="C13" s="25">
        <v>3876.24</v>
      </c>
      <c r="D13" s="25"/>
      <c r="E13" s="25">
        <v>8</v>
      </c>
    </row>
    <row r="14" spans="1:5" s="27" customFormat="1" ht="15.75" thickBot="1" x14ac:dyDescent="0.3">
      <c r="A14" s="26" t="s">
        <v>53</v>
      </c>
      <c r="B14" s="26"/>
      <c r="C14" s="26">
        <v>2375.9499999999998</v>
      </c>
      <c r="D14" s="26" t="s">
        <v>30</v>
      </c>
      <c r="E14" s="26">
        <v>26399.4</v>
      </c>
    </row>
    <row r="15" spans="1:5" ht="15.75" thickBot="1" x14ac:dyDescent="0.3">
      <c r="A15" s="25"/>
      <c r="B15" s="25"/>
      <c r="C15" s="25">
        <v>2375.9499999999998</v>
      </c>
      <c r="D15" s="25"/>
      <c r="E15" s="25">
        <v>26399.4</v>
      </c>
    </row>
    <row r="16" spans="1:5" s="27" customFormat="1" ht="15.75" thickBot="1" x14ac:dyDescent="0.3">
      <c r="A16" s="26" t="s">
        <v>54</v>
      </c>
      <c r="B16" s="26"/>
      <c r="C16" s="26">
        <v>2376.27</v>
      </c>
      <c r="D16" s="26" t="s">
        <v>30</v>
      </c>
      <c r="E16" s="26">
        <v>26403</v>
      </c>
    </row>
    <row r="17" spans="1:5" ht="15.75" thickBot="1" x14ac:dyDescent="0.3">
      <c r="A17" s="25"/>
      <c r="B17" s="25"/>
      <c r="C17" s="25">
        <v>2376.27</v>
      </c>
      <c r="D17" s="25"/>
      <c r="E17" s="25">
        <v>26403</v>
      </c>
    </row>
    <row r="18" spans="1:5" s="27" customFormat="1" ht="15.75" thickBot="1" x14ac:dyDescent="0.3">
      <c r="A18" s="26" t="s">
        <v>55</v>
      </c>
      <c r="B18" s="26"/>
      <c r="C18" s="26">
        <v>1873.5</v>
      </c>
      <c r="D18" s="26" t="s">
        <v>30</v>
      </c>
      <c r="E18" s="26">
        <v>1249</v>
      </c>
    </row>
    <row r="19" spans="1:5" s="27" customFormat="1" ht="15.75" thickBot="1" x14ac:dyDescent="0.3">
      <c r="A19" s="26" t="s">
        <v>31</v>
      </c>
      <c r="B19" s="26"/>
      <c r="C19" s="26">
        <v>312.39999999999998</v>
      </c>
      <c r="D19" s="26" t="s">
        <v>30</v>
      </c>
      <c r="E19" s="26">
        <v>220</v>
      </c>
    </row>
    <row r="20" spans="1:5" s="27" customFormat="1" ht="15.75" thickBot="1" x14ac:dyDescent="0.3">
      <c r="A20" s="26" t="s">
        <v>31</v>
      </c>
      <c r="B20" s="26"/>
      <c r="C20" s="26">
        <v>1312.08</v>
      </c>
      <c r="D20" s="26" t="s">
        <v>30</v>
      </c>
      <c r="E20" s="26">
        <v>924</v>
      </c>
    </row>
    <row r="21" spans="1:5" ht="15.75" thickBot="1" x14ac:dyDescent="0.3">
      <c r="A21" s="25"/>
      <c r="B21" s="25"/>
      <c r="C21" s="25">
        <v>3497.98</v>
      </c>
      <c r="D21" s="25"/>
      <c r="E21" s="25">
        <v>2393</v>
      </c>
    </row>
    <row r="22" spans="1:5" s="27" customFormat="1" ht="15.75" thickBot="1" x14ac:dyDescent="0.3">
      <c r="A22" s="26" t="s">
        <v>56</v>
      </c>
      <c r="B22" s="26"/>
      <c r="C22" s="26">
        <v>695.16</v>
      </c>
      <c r="D22" s="26" t="s">
        <v>30</v>
      </c>
      <c r="E22" s="26">
        <v>1</v>
      </c>
    </row>
    <row r="23" spans="1:5" ht="15.75" thickBot="1" x14ac:dyDescent="0.3">
      <c r="A23" s="25"/>
      <c r="B23" s="25"/>
      <c r="C23" s="25">
        <v>695.16</v>
      </c>
      <c r="D23" s="25"/>
      <c r="E23" s="25">
        <v>1</v>
      </c>
    </row>
    <row r="24" spans="1:5" s="27" customFormat="1" ht="15.75" thickBot="1" x14ac:dyDescent="0.3">
      <c r="A24" s="26" t="s">
        <v>32</v>
      </c>
      <c r="B24" s="26"/>
      <c r="C24" s="26">
        <v>3237.44</v>
      </c>
      <c r="D24" s="26" t="s">
        <v>33</v>
      </c>
      <c r="E24" s="26">
        <v>4</v>
      </c>
    </row>
    <row r="25" spans="1:5" ht="15.75" thickBot="1" x14ac:dyDescent="0.3">
      <c r="A25" s="25"/>
      <c r="B25" s="25"/>
      <c r="C25" s="25">
        <v>3237.44</v>
      </c>
      <c r="D25" s="25"/>
      <c r="E25" s="25">
        <v>4</v>
      </c>
    </row>
    <row r="26" spans="1:5" s="27" customFormat="1" ht="15.75" thickBot="1" x14ac:dyDescent="0.3">
      <c r="A26" s="26" t="s">
        <v>57</v>
      </c>
      <c r="B26" s="26"/>
      <c r="C26" s="26">
        <v>2220.4899999999998</v>
      </c>
      <c r="D26" s="26" t="s">
        <v>58</v>
      </c>
      <c r="E26" s="26">
        <v>1</v>
      </c>
    </row>
    <row r="27" spans="1:5" ht="15.75" thickBot="1" x14ac:dyDescent="0.3">
      <c r="A27" s="25"/>
      <c r="B27" s="25"/>
      <c r="C27" s="25">
        <v>2220.4899999999998</v>
      </c>
      <c r="D27" s="25"/>
      <c r="E27" s="25">
        <v>1</v>
      </c>
    </row>
    <row r="28" spans="1:5" s="27" customFormat="1" ht="15.75" thickBot="1" x14ac:dyDescent="0.3">
      <c r="A28" s="26" t="s">
        <v>59</v>
      </c>
      <c r="B28" s="26"/>
      <c r="C28" s="26">
        <v>336.08</v>
      </c>
      <c r="D28" s="26" t="s">
        <v>58</v>
      </c>
      <c r="E28" s="26">
        <v>1</v>
      </c>
    </row>
    <row r="29" spans="1:5" ht="15.75" thickBot="1" x14ac:dyDescent="0.3">
      <c r="A29" s="25"/>
      <c r="B29" s="25"/>
      <c r="C29" s="25">
        <v>336.08</v>
      </c>
      <c r="D29" s="25"/>
      <c r="E29" s="25">
        <v>1</v>
      </c>
    </row>
    <row r="30" spans="1:5" s="27" customFormat="1" ht="15.75" thickBot="1" x14ac:dyDescent="0.3">
      <c r="A30" s="26" t="s">
        <v>60</v>
      </c>
      <c r="B30" s="26"/>
      <c r="C30" s="26">
        <v>158.80000000000001</v>
      </c>
      <c r="D30" s="26" t="s">
        <v>58</v>
      </c>
      <c r="E30" s="26">
        <v>2</v>
      </c>
    </row>
    <row r="31" spans="1:5" ht="15.75" thickBot="1" x14ac:dyDescent="0.3">
      <c r="A31" s="25"/>
      <c r="B31" s="25"/>
      <c r="C31" s="25">
        <v>158.80000000000001</v>
      </c>
      <c r="D31" s="25"/>
      <c r="E31" s="25">
        <v>2</v>
      </c>
    </row>
    <row r="32" spans="1:5" s="27" customFormat="1" ht="15.75" thickBot="1" x14ac:dyDescent="0.3">
      <c r="A32" s="26" t="s">
        <v>61</v>
      </c>
      <c r="B32" s="26"/>
      <c r="C32" s="26">
        <v>222.82</v>
      </c>
      <c r="D32" s="26" t="s">
        <v>58</v>
      </c>
      <c r="E32" s="26">
        <v>1</v>
      </c>
    </row>
    <row r="33" spans="1:5" ht="15.75" thickBot="1" x14ac:dyDescent="0.3">
      <c r="A33" s="25"/>
      <c r="B33" s="25"/>
      <c r="C33" s="25">
        <v>222.82</v>
      </c>
      <c r="D33" s="25"/>
      <c r="E33" s="25">
        <v>1</v>
      </c>
    </row>
    <row r="34" spans="1:5" s="27" customFormat="1" ht="15.75" thickBot="1" x14ac:dyDescent="0.3">
      <c r="A34" s="26" t="s">
        <v>62</v>
      </c>
      <c r="B34" s="26"/>
      <c r="C34" s="26">
        <v>2583.36</v>
      </c>
      <c r="D34" s="26" t="s">
        <v>58</v>
      </c>
      <c r="E34" s="26">
        <v>36</v>
      </c>
    </row>
    <row r="35" spans="1:5" ht="15.75" thickBot="1" x14ac:dyDescent="0.3">
      <c r="A35" s="25"/>
      <c r="B35" s="25"/>
      <c r="C35" s="25">
        <v>2583.36</v>
      </c>
      <c r="D35" s="25"/>
      <c r="E35" s="25">
        <v>36</v>
      </c>
    </row>
    <row r="36" spans="1:5" s="27" customFormat="1" ht="15.75" thickBot="1" x14ac:dyDescent="0.3">
      <c r="A36" s="26" t="s">
        <v>63</v>
      </c>
      <c r="B36" s="26"/>
      <c r="C36" s="26">
        <v>502.14</v>
      </c>
      <c r="D36" s="26" t="s">
        <v>30</v>
      </c>
      <c r="E36" s="26">
        <v>6</v>
      </c>
    </row>
    <row r="37" spans="1:5" ht="15.75" thickBot="1" x14ac:dyDescent="0.3">
      <c r="A37" s="25"/>
      <c r="B37" s="25"/>
      <c r="C37" s="25">
        <v>502.14</v>
      </c>
      <c r="D37" s="25"/>
      <c r="E37" s="25">
        <v>6</v>
      </c>
    </row>
    <row r="38" spans="1:5" s="27" customFormat="1" ht="15.75" thickBot="1" x14ac:dyDescent="0.3">
      <c r="A38" s="26" t="s">
        <v>64</v>
      </c>
      <c r="B38" s="26"/>
      <c r="C38" s="26">
        <v>333.38</v>
      </c>
      <c r="D38" s="26" t="s">
        <v>58</v>
      </c>
      <c r="E38" s="26">
        <v>1</v>
      </c>
    </row>
    <row r="39" spans="1:5" ht="15.75" thickBot="1" x14ac:dyDescent="0.3">
      <c r="A39" s="25"/>
      <c r="B39" s="25"/>
      <c r="C39" s="25">
        <v>333.38</v>
      </c>
      <c r="D39" s="25"/>
      <c r="E39" s="25">
        <v>1</v>
      </c>
    </row>
    <row r="40" spans="1:5" s="27" customFormat="1" ht="15.75" thickBot="1" x14ac:dyDescent="0.3">
      <c r="A40" s="26" t="s">
        <v>65</v>
      </c>
      <c r="B40" s="26"/>
      <c r="C40" s="26">
        <v>6940.62</v>
      </c>
      <c r="D40" s="26" t="s">
        <v>58</v>
      </c>
      <c r="E40" s="26">
        <v>18</v>
      </c>
    </row>
    <row r="41" spans="1:5" ht="15.75" thickBot="1" x14ac:dyDescent="0.3">
      <c r="A41" s="25"/>
      <c r="B41" s="25"/>
      <c r="C41" s="25">
        <v>6940.62</v>
      </c>
      <c r="D41" s="25"/>
      <c r="E41" s="25">
        <v>18</v>
      </c>
    </row>
    <row r="42" spans="1:5" s="27" customFormat="1" ht="15.75" thickBot="1" x14ac:dyDescent="0.3">
      <c r="A42" s="26" t="s">
        <v>66</v>
      </c>
      <c r="B42" s="26"/>
      <c r="C42" s="26">
        <v>207.35</v>
      </c>
      <c r="D42" s="26" t="s">
        <v>30</v>
      </c>
      <c r="E42" s="26">
        <v>12197.04</v>
      </c>
    </row>
    <row r="43" spans="1:5" ht="15.75" thickBot="1" x14ac:dyDescent="0.3">
      <c r="A43" s="25"/>
      <c r="B43" s="25"/>
      <c r="C43" s="25">
        <v>207.35</v>
      </c>
      <c r="D43" s="25"/>
      <c r="E43" s="25">
        <v>12197.04</v>
      </c>
    </row>
    <row r="44" spans="1:5" s="27" customFormat="1" ht="15.75" thickBot="1" x14ac:dyDescent="0.3">
      <c r="A44" s="26" t="s">
        <v>67</v>
      </c>
      <c r="B44" s="26"/>
      <c r="C44" s="26">
        <v>398.58</v>
      </c>
      <c r="D44" s="26" t="s">
        <v>58</v>
      </c>
      <c r="E44" s="26">
        <v>2</v>
      </c>
    </row>
    <row r="45" spans="1:5" ht="15.75" thickBot="1" x14ac:dyDescent="0.3">
      <c r="A45" s="25"/>
      <c r="B45" s="25"/>
      <c r="C45" s="25">
        <v>398.58</v>
      </c>
      <c r="D45" s="25"/>
      <c r="E45" s="25">
        <v>2</v>
      </c>
    </row>
    <row r="46" spans="1:5" s="27" customFormat="1" ht="15.75" thickBot="1" x14ac:dyDescent="0.3">
      <c r="A46" s="26" t="s">
        <v>44</v>
      </c>
      <c r="B46" s="26"/>
      <c r="C46" s="26">
        <v>7017.5</v>
      </c>
      <c r="D46" s="26" t="s">
        <v>35</v>
      </c>
      <c r="E46" s="26">
        <v>25</v>
      </c>
    </row>
    <row r="47" spans="1:5" ht="15.75" thickBot="1" x14ac:dyDescent="0.3">
      <c r="A47" s="25"/>
      <c r="B47" s="25"/>
      <c r="C47" s="25">
        <v>7017.5</v>
      </c>
      <c r="D47" s="25"/>
      <c r="E47" s="25">
        <v>25</v>
      </c>
    </row>
    <row r="48" spans="1:5" s="27" customFormat="1" ht="15.75" thickBot="1" x14ac:dyDescent="0.3">
      <c r="A48" s="26" t="s">
        <v>68</v>
      </c>
      <c r="B48" s="26"/>
      <c r="C48" s="26">
        <v>265.05</v>
      </c>
      <c r="D48" s="26" t="s">
        <v>58</v>
      </c>
      <c r="E48" s="26">
        <v>1</v>
      </c>
    </row>
    <row r="49" spans="1:5" ht="15.75" thickBot="1" x14ac:dyDescent="0.3">
      <c r="A49" s="25"/>
      <c r="B49" s="25"/>
      <c r="C49" s="25">
        <v>265.05</v>
      </c>
      <c r="D49" s="25"/>
      <c r="E49" s="25">
        <v>1</v>
      </c>
    </row>
    <row r="50" spans="1:5" s="27" customFormat="1" ht="15.75" thickBot="1" x14ac:dyDescent="0.3">
      <c r="A50" s="26" t="s">
        <v>69</v>
      </c>
      <c r="B50" s="26"/>
      <c r="C50" s="26">
        <v>19830.599999999999</v>
      </c>
      <c r="D50" s="26" t="s">
        <v>58</v>
      </c>
      <c r="E50" s="26">
        <v>20</v>
      </c>
    </row>
    <row r="51" spans="1:5" ht="15.75" thickBot="1" x14ac:dyDescent="0.3">
      <c r="A51" s="25"/>
      <c r="B51" s="25"/>
      <c r="C51" s="25">
        <v>19830.599999999999</v>
      </c>
      <c r="D51" s="25"/>
      <c r="E51" s="25">
        <v>20</v>
      </c>
    </row>
    <row r="52" spans="1:5" s="27" customFormat="1" ht="15.75" thickBot="1" x14ac:dyDescent="0.3">
      <c r="A52" s="26" t="s">
        <v>70</v>
      </c>
      <c r="B52" s="26"/>
      <c r="C52" s="26">
        <v>232.36</v>
      </c>
      <c r="D52" s="26" t="s">
        <v>58</v>
      </c>
      <c r="E52" s="26">
        <v>1</v>
      </c>
    </row>
    <row r="53" spans="1:5" ht="15.75" thickBot="1" x14ac:dyDescent="0.3">
      <c r="A53" s="25"/>
      <c r="B53" s="25"/>
      <c r="C53" s="25">
        <v>232.36</v>
      </c>
      <c r="D53" s="25"/>
      <c r="E53" s="25">
        <v>1</v>
      </c>
    </row>
    <row r="54" spans="1:5" s="27" customFormat="1" ht="15.75" thickBot="1" x14ac:dyDescent="0.3">
      <c r="A54" s="26" t="s">
        <v>71</v>
      </c>
      <c r="B54" s="26"/>
      <c r="C54" s="26">
        <v>362.79</v>
      </c>
      <c r="D54" s="26" t="s">
        <v>35</v>
      </c>
      <c r="E54" s="26">
        <v>3</v>
      </c>
    </row>
    <row r="55" spans="1:5" ht="15.75" thickBot="1" x14ac:dyDescent="0.3">
      <c r="A55" s="25"/>
      <c r="B55" s="25"/>
      <c r="C55" s="25">
        <v>362.79</v>
      </c>
      <c r="D55" s="25"/>
      <c r="E55" s="25">
        <v>3</v>
      </c>
    </row>
    <row r="56" spans="1:5" s="27" customFormat="1" ht="15.75" thickBot="1" x14ac:dyDescent="0.3">
      <c r="A56" s="26" t="s">
        <v>72</v>
      </c>
      <c r="B56" s="26"/>
      <c r="C56" s="26">
        <v>1962</v>
      </c>
      <c r="D56" s="26" t="s">
        <v>36</v>
      </c>
      <c r="E56" s="26">
        <v>12</v>
      </c>
    </row>
    <row r="57" spans="1:5" ht="15.75" thickBot="1" x14ac:dyDescent="0.3">
      <c r="A57" s="25"/>
      <c r="B57" s="25"/>
      <c r="C57" s="25">
        <v>1962</v>
      </c>
      <c r="D57" s="25"/>
      <c r="E57" s="25">
        <v>12</v>
      </c>
    </row>
    <row r="58" spans="1:5" s="27" customFormat="1" ht="15.75" thickBot="1" x14ac:dyDescent="0.3">
      <c r="A58" s="26" t="s">
        <v>73</v>
      </c>
      <c r="B58" s="26"/>
      <c r="C58" s="26">
        <v>273.25</v>
      </c>
      <c r="D58" s="26" t="s">
        <v>58</v>
      </c>
      <c r="E58" s="26">
        <v>1</v>
      </c>
    </row>
    <row r="59" spans="1:5" ht="15.75" thickBot="1" x14ac:dyDescent="0.3">
      <c r="A59" s="25"/>
      <c r="B59" s="25"/>
      <c r="C59" s="25">
        <v>273.25</v>
      </c>
      <c r="D59" s="25"/>
      <c r="E59" s="25">
        <v>1</v>
      </c>
    </row>
    <row r="60" spans="1:5" s="27" customFormat="1" ht="15.75" thickBot="1" x14ac:dyDescent="0.3">
      <c r="A60" s="26" t="s">
        <v>74</v>
      </c>
      <c r="B60" s="26"/>
      <c r="C60" s="26">
        <v>8426.99</v>
      </c>
      <c r="D60" s="26" t="s">
        <v>75</v>
      </c>
      <c r="E60" s="26">
        <v>1</v>
      </c>
    </row>
    <row r="61" spans="1:5" ht="15.75" thickBot="1" x14ac:dyDescent="0.3">
      <c r="A61" s="25"/>
      <c r="B61" s="25"/>
      <c r="C61" s="25">
        <v>8426.99</v>
      </c>
      <c r="D61" s="25"/>
      <c r="E61" s="25">
        <v>1</v>
      </c>
    </row>
    <row r="62" spans="1:5" s="27" customFormat="1" ht="15.75" thickBot="1" x14ac:dyDescent="0.3">
      <c r="A62" s="26" t="s">
        <v>76</v>
      </c>
      <c r="B62" s="26"/>
      <c r="C62" s="26">
        <v>494.78</v>
      </c>
      <c r="D62" s="26" t="s">
        <v>58</v>
      </c>
      <c r="E62" s="26">
        <v>1</v>
      </c>
    </row>
    <row r="63" spans="1:5" ht="15.75" thickBot="1" x14ac:dyDescent="0.3">
      <c r="A63" s="25"/>
      <c r="B63" s="25"/>
      <c r="C63" s="25">
        <v>494.78</v>
      </c>
      <c r="D63" s="25"/>
      <c r="E63" s="25">
        <v>1</v>
      </c>
    </row>
    <row r="64" spans="1:5" s="27" customFormat="1" ht="15.75" thickBot="1" x14ac:dyDescent="0.3">
      <c r="A64" s="26" t="s">
        <v>77</v>
      </c>
      <c r="B64" s="26"/>
      <c r="C64" s="26">
        <v>2455.44</v>
      </c>
      <c r="D64" s="26" t="s">
        <v>35</v>
      </c>
      <c r="E64" s="26">
        <v>4</v>
      </c>
    </row>
    <row r="65" spans="1:5" ht="15.75" thickBot="1" x14ac:dyDescent="0.3">
      <c r="A65" s="25"/>
      <c r="B65" s="25"/>
      <c r="C65" s="25">
        <v>2455.44</v>
      </c>
      <c r="D65" s="25"/>
      <c r="E65" s="25">
        <v>4</v>
      </c>
    </row>
    <row r="66" spans="1:5" s="27" customFormat="1" ht="15.75" thickBot="1" x14ac:dyDescent="0.3">
      <c r="A66" s="26" t="s">
        <v>78</v>
      </c>
      <c r="B66" s="26"/>
      <c r="C66" s="26">
        <v>483.69</v>
      </c>
      <c r="D66" s="26" t="s">
        <v>58</v>
      </c>
      <c r="E66" s="26">
        <v>1</v>
      </c>
    </row>
    <row r="67" spans="1:5" ht="15.75" thickBot="1" x14ac:dyDescent="0.3">
      <c r="A67" s="25"/>
      <c r="B67" s="25"/>
      <c r="C67" s="25">
        <v>483.69</v>
      </c>
      <c r="D67" s="25"/>
      <c r="E67" s="25">
        <v>1</v>
      </c>
    </row>
    <row r="68" spans="1:5" s="27" customFormat="1" ht="15.75" thickBot="1" x14ac:dyDescent="0.3">
      <c r="A68" s="26" t="s">
        <v>79</v>
      </c>
      <c r="B68" s="26"/>
      <c r="C68" s="26">
        <v>4821.4799999999996</v>
      </c>
      <c r="D68" s="26" t="s">
        <v>58</v>
      </c>
      <c r="E68" s="26">
        <v>1</v>
      </c>
    </row>
    <row r="69" spans="1:5" ht="15.75" thickBot="1" x14ac:dyDescent="0.3">
      <c r="A69" s="25"/>
      <c r="B69" s="25"/>
      <c r="C69" s="25">
        <v>4821.4799999999996</v>
      </c>
      <c r="D69" s="25"/>
      <c r="E69" s="25">
        <v>1</v>
      </c>
    </row>
    <row r="70" spans="1:5" s="27" customFormat="1" ht="15.75" thickBot="1" x14ac:dyDescent="0.3">
      <c r="A70" s="26" t="s">
        <v>80</v>
      </c>
      <c r="B70" s="26"/>
      <c r="C70" s="26">
        <v>2439.96</v>
      </c>
      <c r="D70" s="26" t="s">
        <v>58</v>
      </c>
      <c r="E70" s="26">
        <v>4</v>
      </c>
    </row>
    <row r="71" spans="1:5" ht="15.75" thickBot="1" x14ac:dyDescent="0.3">
      <c r="A71" s="25"/>
      <c r="B71" s="25"/>
      <c r="C71" s="25">
        <v>2439.96</v>
      </c>
      <c r="D71" s="25"/>
      <c r="E71" s="25">
        <v>4</v>
      </c>
    </row>
    <row r="72" spans="1:5" s="27" customFormat="1" ht="15.75" thickBot="1" x14ac:dyDescent="0.3">
      <c r="A72" s="26" t="s">
        <v>34</v>
      </c>
      <c r="B72" s="26"/>
      <c r="C72" s="26">
        <v>11741.08</v>
      </c>
      <c r="D72" s="26" t="s">
        <v>35</v>
      </c>
      <c r="E72" s="26">
        <v>13</v>
      </c>
    </row>
    <row r="73" spans="1:5" ht="15.75" thickBot="1" x14ac:dyDescent="0.3">
      <c r="A73" s="25"/>
      <c r="B73" s="25"/>
      <c r="C73" s="25">
        <v>11741.08</v>
      </c>
      <c r="D73" s="25"/>
      <c r="E73" s="25">
        <v>13</v>
      </c>
    </row>
    <row r="74" spans="1:5" s="27" customFormat="1" ht="15.75" thickBot="1" x14ac:dyDescent="0.3">
      <c r="A74" s="26" t="s">
        <v>81</v>
      </c>
      <c r="B74" s="26"/>
      <c r="C74" s="26">
        <v>12778.3</v>
      </c>
      <c r="D74" s="26" t="s">
        <v>36</v>
      </c>
      <c r="E74" s="26">
        <v>10</v>
      </c>
    </row>
    <row r="75" spans="1:5" ht="15.75" thickBot="1" x14ac:dyDescent="0.3">
      <c r="A75" s="25"/>
      <c r="B75" s="25"/>
      <c r="C75" s="25">
        <v>12778.3</v>
      </c>
      <c r="D75" s="25"/>
      <c r="E75" s="25">
        <v>10</v>
      </c>
    </row>
    <row r="76" spans="1:5" s="27" customFormat="1" ht="15.75" thickBot="1" x14ac:dyDescent="0.3">
      <c r="A76" s="26" t="s">
        <v>82</v>
      </c>
      <c r="B76" s="26"/>
      <c r="C76" s="26">
        <v>5480</v>
      </c>
      <c r="D76" s="26" t="s">
        <v>35</v>
      </c>
      <c r="E76" s="26">
        <v>5</v>
      </c>
    </row>
    <row r="77" spans="1:5" ht="15.75" thickBot="1" x14ac:dyDescent="0.3">
      <c r="A77" s="25"/>
      <c r="B77" s="25"/>
      <c r="C77" s="25">
        <v>5480</v>
      </c>
      <c r="D77" s="25"/>
      <c r="E77" s="25">
        <v>5</v>
      </c>
    </row>
    <row r="78" spans="1:5" s="27" customFormat="1" ht="15.75" thickBot="1" x14ac:dyDescent="0.3">
      <c r="A78" s="26" t="s">
        <v>83</v>
      </c>
      <c r="B78" s="26"/>
      <c r="C78" s="26">
        <v>21119.52</v>
      </c>
      <c r="D78" s="26" t="s">
        <v>30</v>
      </c>
      <c r="E78" s="26">
        <v>26399.4</v>
      </c>
    </row>
    <row r="79" spans="1:5" ht="15.75" thickBot="1" x14ac:dyDescent="0.3">
      <c r="A79" s="25"/>
      <c r="B79" s="25"/>
      <c r="C79" s="25">
        <v>21119.52</v>
      </c>
      <c r="D79" s="25"/>
      <c r="E79" s="25">
        <v>26399.4</v>
      </c>
    </row>
    <row r="80" spans="1:5" s="27" customFormat="1" ht="15.75" thickBot="1" x14ac:dyDescent="0.3">
      <c r="A80" s="26" t="s">
        <v>84</v>
      </c>
      <c r="B80" s="26"/>
      <c r="C80" s="26">
        <v>23762.7</v>
      </c>
      <c r="D80" s="26" t="s">
        <v>30</v>
      </c>
      <c r="E80" s="26">
        <v>26403</v>
      </c>
    </row>
    <row r="81" spans="1:5" ht="15.75" thickBot="1" x14ac:dyDescent="0.3">
      <c r="A81" s="25"/>
      <c r="B81" s="25"/>
      <c r="C81" s="25">
        <v>23762.7</v>
      </c>
      <c r="D81" s="25"/>
      <c r="E81" s="25">
        <v>26403</v>
      </c>
    </row>
    <row r="82" spans="1:5" s="27" customFormat="1" ht="15.75" thickBot="1" x14ac:dyDescent="0.3">
      <c r="A82" s="26" t="s">
        <v>85</v>
      </c>
      <c r="B82" s="26"/>
      <c r="C82" s="26">
        <v>6072.69</v>
      </c>
      <c r="D82" s="26" t="s">
        <v>30</v>
      </c>
      <c r="E82" s="26">
        <v>26403</v>
      </c>
    </row>
    <row r="83" spans="1:5" ht="15.75" thickBot="1" x14ac:dyDescent="0.3">
      <c r="A83" s="25"/>
      <c r="B83" s="25"/>
      <c r="C83" s="25">
        <v>6072.69</v>
      </c>
      <c r="D83" s="25"/>
      <c r="E83" s="25">
        <v>26403</v>
      </c>
    </row>
    <row r="84" spans="1:5" s="27" customFormat="1" ht="15.75" thickBot="1" x14ac:dyDescent="0.3">
      <c r="A84" s="26" t="s">
        <v>86</v>
      </c>
      <c r="B84" s="26"/>
      <c r="C84" s="26">
        <v>5543.87</v>
      </c>
      <c r="D84" s="26" t="s">
        <v>30</v>
      </c>
      <c r="E84" s="26">
        <v>26399.4</v>
      </c>
    </row>
    <row r="85" spans="1:5" ht="15.75" thickBot="1" x14ac:dyDescent="0.3">
      <c r="A85" s="25"/>
      <c r="B85" s="25"/>
      <c r="C85" s="25">
        <v>5543.87</v>
      </c>
      <c r="D85" s="25"/>
      <c r="E85" s="25">
        <v>26399.4</v>
      </c>
    </row>
    <row r="86" spans="1:5" s="27" customFormat="1" ht="15.75" thickBot="1" x14ac:dyDescent="0.3">
      <c r="A86" s="26" t="s">
        <v>87</v>
      </c>
      <c r="B86" s="26"/>
      <c r="C86" s="26">
        <v>32182.32</v>
      </c>
      <c r="D86" s="26" t="s">
        <v>30</v>
      </c>
      <c r="E86" s="26">
        <v>20240.45</v>
      </c>
    </row>
    <row r="87" spans="1:5" ht="15.75" thickBot="1" x14ac:dyDescent="0.3">
      <c r="A87" s="25"/>
      <c r="B87" s="25"/>
      <c r="C87" s="25">
        <v>32182.32</v>
      </c>
      <c r="D87" s="25"/>
      <c r="E87" s="25">
        <v>20240.45</v>
      </c>
    </row>
    <row r="88" spans="1:5" s="27" customFormat="1" ht="15.75" thickBot="1" x14ac:dyDescent="0.3">
      <c r="A88" s="26" t="s">
        <v>88</v>
      </c>
      <c r="B88" s="26"/>
      <c r="C88" s="26">
        <v>34697.82</v>
      </c>
      <c r="D88" s="26" t="s">
        <v>30</v>
      </c>
      <c r="E88" s="26">
        <v>20902.3</v>
      </c>
    </row>
    <row r="89" spans="1:5" ht="15.75" thickBot="1" x14ac:dyDescent="0.3">
      <c r="A89" s="25"/>
      <c r="B89" s="25"/>
      <c r="C89" s="25">
        <v>34697.82</v>
      </c>
      <c r="D89" s="25"/>
      <c r="E89" s="25">
        <v>20902.3</v>
      </c>
    </row>
    <row r="90" spans="1:5" s="27" customFormat="1" ht="15.75" thickBot="1" x14ac:dyDescent="0.3">
      <c r="A90" s="26" t="s">
        <v>89</v>
      </c>
      <c r="B90" s="26"/>
      <c r="C90" s="26">
        <v>61448.55</v>
      </c>
      <c r="D90" s="26" t="s">
        <v>30</v>
      </c>
      <c r="E90" s="26">
        <v>25081.05</v>
      </c>
    </row>
    <row r="91" spans="1:5" ht="15.75" thickBot="1" x14ac:dyDescent="0.3">
      <c r="A91" s="25"/>
      <c r="B91" s="25"/>
      <c r="C91" s="25">
        <v>61448.55</v>
      </c>
      <c r="D91" s="25"/>
      <c r="E91" s="25">
        <v>25081.05</v>
      </c>
    </row>
    <row r="92" spans="1:5" s="27" customFormat="1" ht="15.75" thickBot="1" x14ac:dyDescent="0.3">
      <c r="A92" s="26" t="s">
        <v>90</v>
      </c>
      <c r="B92" s="26"/>
      <c r="C92" s="26">
        <v>44202.65</v>
      </c>
      <c r="D92" s="26" t="s">
        <v>30</v>
      </c>
      <c r="E92" s="26">
        <v>18041.900000000001</v>
      </c>
    </row>
    <row r="93" spans="1:5" ht="15.75" thickBot="1" x14ac:dyDescent="0.3">
      <c r="A93" s="25"/>
      <c r="B93" s="25"/>
      <c r="C93" s="25">
        <v>44202.65</v>
      </c>
      <c r="D93" s="25"/>
      <c r="E93" s="25">
        <v>18041.900000000001</v>
      </c>
    </row>
    <row r="94" spans="1:5" s="27" customFormat="1" ht="15.75" thickBot="1" x14ac:dyDescent="0.3">
      <c r="A94" s="26" t="s">
        <v>91</v>
      </c>
      <c r="B94" s="26"/>
      <c r="C94" s="26">
        <v>99261.74</v>
      </c>
      <c r="D94" s="26" t="s">
        <v>30</v>
      </c>
      <c r="E94" s="26">
        <v>26399.4</v>
      </c>
    </row>
    <row r="95" spans="1:5" ht="15.75" thickBot="1" x14ac:dyDescent="0.3">
      <c r="A95" s="25"/>
      <c r="B95" s="25"/>
      <c r="C95" s="25">
        <v>99261.74</v>
      </c>
      <c r="D95" s="25"/>
      <c r="E95" s="25">
        <v>26399.4</v>
      </c>
    </row>
    <row r="96" spans="1:5" s="27" customFormat="1" ht="15.75" thickBot="1" x14ac:dyDescent="0.3">
      <c r="A96" s="26" t="s">
        <v>92</v>
      </c>
      <c r="B96" s="26"/>
      <c r="C96" s="26">
        <v>104291.85</v>
      </c>
      <c r="D96" s="26" t="s">
        <v>30</v>
      </c>
      <c r="E96" s="26">
        <v>26403</v>
      </c>
    </row>
    <row r="97" spans="1:5" ht="15.75" thickBot="1" x14ac:dyDescent="0.3">
      <c r="A97" s="25"/>
      <c r="B97" s="25"/>
      <c r="C97" s="25">
        <v>104291.85</v>
      </c>
      <c r="D97" s="25"/>
      <c r="E97" s="25">
        <v>26403</v>
      </c>
    </row>
    <row r="98" spans="1:5" s="27" customFormat="1" ht="15.75" thickBot="1" x14ac:dyDescent="0.3">
      <c r="A98" s="26" t="s">
        <v>93</v>
      </c>
      <c r="B98" s="26"/>
      <c r="C98" s="26">
        <v>1525.5</v>
      </c>
      <c r="D98" s="26" t="s">
        <v>35</v>
      </c>
      <c r="E98" s="26">
        <v>9</v>
      </c>
    </row>
    <row r="99" spans="1:5" ht="15.75" thickBot="1" x14ac:dyDescent="0.3">
      <c r="A99" s="25"/>
      <c r="B99" s="25"/>
      <c r="C99" s="25">
        <v>1525.5</v>
      </c>
      <c r="D99" s="25"/>
      <c r="E99" s="25">
        <v>9</v>
      </c>
    </row>
    <row r="100" spans="1:5" s="27" customFormat="1" ht="15.75" thickBot="1" x14ac:dyDescent="0.3">
      <c r="A100" s="26" t="s">
        <v>94</v>
      </c>
      <c r="B100" s="26"/>
      <c r="C100" s="26">
        <v>3864.8</v>
      </c>
      <c r="D100" s="26" t="s">
        <v>58</v>
      </c>
      <c r="E100" s="26">
        <v>20</v>
      </c>
    </row>
    <row r="101" spans="1:5" ht="15.75" thickBot="1" x14ac:dyDescent="0.3">
      <c r="A101" s="25"/>
      <c r="B101" s="25"/>
      <c r="C101" s="25">
        <v>3864.8</v>
      </c>
      <c r="D101" s="25"/>
      <c r="E101" s="25">
        <v>20</v>
      </c>
    </row>
    <row r="102" spans="1:5" s="27" customFormat="1" ht="15.75" thickBot="1" x14ac:dyDescent="0.3">
      <c r="A102" s="26" t="s">
        <v>95</v>
      </c>
      <c r="B102" s="26"/>
      <c r="C102" s="26">
        <v>359.2</v>
      </c>
      <c r="D102" s="26" t="s">
        <v>58</v>
      </c>
      <c r="E102" s="26">
        <v>2</v>
      </c>
    </row>
    <row r="103" spans="1:5" ht="15.75" thickBot="1" x14ac:dyDescent="0.3">
      <c r="A103" s="25"/>
      <c r="B103" s="25"/>
      <c r="C103" s="25">
        <v>359.2</v>
      </c>
      <c r="D103" s="25"/>
      <c r="E103" s="25">
        <v>2</v>
      </c>
    </row>
    <row r="104" spans="1:5" s="27" customFormat="1" ht="15.75" thickBot="1" x14ac:dyDescent="0.3">
      <c r="A104" s="26" t="s">
        <v>96</v>
      </c>
      <c r="B104" s="26"/>
      <c r="C104" s="26">
        <v>410.43</v>
      </c>
      <c r="D104" s="26" t="s">
        <v>30</v>
      </c>
      <c r="E104" s="26">
        <v>3</v>
      </c>
    </row>
    <row r="105" spans="1:5" ht="15.75" thickBot="1" x14ac:dyDescent="0.3">
      <c r="A105" s="25"/>
      <c r="B105" s="25"/>
      <c r="C105" s="25">
        <v>410.43</v>
      </c>
      <c r="D105" s="25"/>
      <c r="E105" s="25">
        <v>3</v>
      </c>
    </row>
    <row r="106" spans="1:5" s="27" customFormat="1" ht="15.75" thickBot="1" x14ac:dyDescent="0.3">
      <c r="A106" s="26" t="s">
        <v>97</v>
      </c>
      <c r="B106" s="26"/>
      <c r="C106" s="26">
        <v>2111.9499999999998</v>
      </c>
      <c r="D106" s="26" t="s">
        <v>30</v>
      </c>
      <c r="E106" s="26">
        <v>26399.4</v>
      </c>
    </row>
    <row r="107" spans="1:5" ht="15.75" thickBot="1" x14ac:dyDescent="0.3">
      <c r="A107" s="25"/>
      <c r="B107" s="25"/>
      <c r="C107" s="25">
        <v>2111.9499999999998</v>
      </c>
      <c r="D107" s="25"/>
      <c r="E107" s="25">
        <v>26399.4</v>
      </c>
    </row>
    <row r="108" spans="1:5" s="27" customFormat="1" ht="15.75" thickBot="1" x14ac:dyDescent="0.3">
      <c r="A108" s="26" t="s">
        <v>98</v>
      </c>
      <c r="B108" s="26"/>
      <c r="C108" s="26">
        <v>2376.27</v>
      </c>
      <c r="D108" s="26" t="s">
        <v>30</v>
      </c>
      <c r="E108" s="26">
        <v>26403</v>
      </c>
    </row>
    <row r="109" spans="1:5" ht="15.75" thickBot="1" x14ac:dyDescent="0.3">
      <c r="A109" s="25"/>
      <c r="B109" s="25"/>
      <c r="C109" s="25">
        <v>2376.27</v>
      </c>
      <c r="D109" s="25"/>
      <c r="E109" s="25">
        <v>26403</v>
      </c>
    </row>
    <row r="110" spans="1:5" s="27" customFormat="1" ht="15.75" thickBot="1" x14ac:dyDescent="0.3">
      <c r="A110" s="26" t="s">
        <v>99</v>
      </c>
      <c r="B110" s="26"/>
      <c r="C110" s="26">
        <v>2984.68</v>
      </c>
      <c r="D110" s="26" t="s">
        <v>58</v>
      </c>
      <c r="E110" s="26">
        <v>2</v>
      </c>
    </row>
    <row r="111" spans="1:5" ht="15.75" thickBot="1" x14ac:dyDescent="0.3">
      <c r="A111" s="25"/>
      <c r="B111" s="25"/>
      <c r="C111" s="25">
        <v>2984.68</v>
      </c>
      <c r="D111" s="25"/>
      <c r="E111" s="25">
        <v>2</v>
      </c>
    </row>
    <row r="112" spans="1:5" s="27" customFormat="1" ht="15.75" thickBot="1" x14ac:dyDescent="0.3">
      <c r="A112" s="26" t="s">
        <v>100</v>
      </c>
      <c r="B112" s="26"/>
      <c r="C112" s="26">
        <v>10031.77</v>
      </c>
      <c r="D112" s="26" t="s">
        <v>30</v>
      </c>
      <c r="E112" s="26">
        <v>26399.4</v>
      </c>
    </row>
    <row r="113" spans="1:5" ht="15.75" thickBot="1" x14ac:dyDescent="0.3">
      <c r="A113" s="25"/>
      <c r="B113" s="25"/>
      <c r="C113" s="25">
        <v>10031.77</v>
      </c>
      <c r="D113" s="25"/>
      <c r="E113" s="25">
        <v>26399.4</v>
      </c>
    </row>
    <row r="114" spans="1:5" s="27" customFormat="1" ht="15.75" thickBot="1" x14ac:dyDescent="0.3">
      <c r="A114" s="26" t="s">
        <v>100</v>
      </c>
      <c r="B114" s="26"/>
      <c r="C114" s="26">
        <v>10033.14</v>
      </c>
      <c r="D114" s="26" t="s">
        <v>30</v>
      </c>
      <c r="E114" s="26">
        <v>26403</v>
      </c>
    </row>
    <row r="115" spans="1:5" ht="15.75" thickBot="1" x14ac:dyDescent="0.3">
      <c r="A115" s="25"/>
      <c r="B115" s="25"/>
      <c r="C115" s="25">
        <v>10033.14</v>
      </c>
      <c r="D115" s="25"/>
      <c r="E115" s="25">
        <v>26403</v>
      </c>
    </row>
    <row r="116" spans="1:5" s="27" customFormat="1" ht="15.75" thickBot="1" x14ac:dyDescent="0.3">
      <c r="A116" s="26" t="s">
        <v>43</v>
      </c>
      <c r="B116" s="26"/>
      <c r="C116" s="26">
        <v>313.08</v>
      </c>
      <c r="D116" s="26" t="s">
        <v>30</v>
      </c>
      <c r="E116" s="26">
        <v>0.5</v>
      </c>
    </row>
    <row r="117" spans="1:5" ht="15.75" thickBot="1" x14ac:dyDescent="0.3">
      <c r="A117" s="25"/>
      <c r="B117" s="25"/>
      <c r="C117" s="25">
        <v>313.08</v>
      </c>
      <c r="D117" s="25"/>
      <c r="E117" s="25">
        <v>0.5</v>
      </c>
    </row>
    <row r="118" spans="1:5" s="27" customFormat="1" ht="15.75" thickBot="1" x14ac:dyDescent="0.3">
      <c r="A118" s="26" t="s">
        <v>101</v>
      </c>
      <c r="B118" s="26"/>
      <c r="C118" s="26">
        <v>2516</v>
      </c>
      <c r="D118" s="26" t="s">
        <v>102</v>
      </c>
      <c r="E118" s="26">
        <v>2</v>
      </c>
    </row>
    <row r="119" spans="1:5" ht="15.75" thickBot="1" x14ac:dyDescent="0.3">
      <c r="A119" s="25"/>
      <c r="B119" s="25"/>
      <c r="C119" s="25">
        <v>2516</v>
      </c>
      <c r="D119" s="25"/>
      <c r="E119" s="25">
        <v>2</v>
      </c>
    </row>
    <row r="120" spans="1:5" s="27" customFormat="1" ht="15.75" thickBot="1" x14ac:dyDescent="0.3">
      <c r="A120" s="26" t="s">
        <v>103</v>
      </c>
      <c r="B120" s="26"/>
      <c r="C120" s="26">
        <v>698.04</v>
      </c>
      <c r="D120" s="26" t="s">
        <v>35</v>
      </c>
      <c r="E120" s="26">
        <v>18</v>
      </c>
    </row>
    <row r="121" spans="1:5" ht="15.75" thickBot="1" x14ac:dyDescent="0.3">
      <c r="A121" s="25"/>
      <c r="B121" s="25"/>
      <c r="C121" s="25">
        <v>698.04</v>
      </c>
      <c r="D121" s="25"/>
      <c r="E121" s="25">
        <v>18</v>
      </c>
    </row>
    <row r="122" spans="1:5" s="27" customFormat="1" ht="15.75" thickBot="1" x14ac:dyDescent="0.3">
      <c r="A122" s="26" t="s">
        <v>37</v>
      </c>
      <c r="B122" s="26"/>
      <c r="C122" s="26">
        <v>2971.54</v>
      </c>
      <c r="D122" s="26" t="s">
        <v>38</v>
      </c>
      <c r="E122" s="26">
        <v>11</v>
      </c>
    </row>
    <row r="123" spans="1:5" ht="15.75" thickBot="1" x14ac:dyDescent="0.3">
      <c r="A123" s="25"/>
      <c r="B123" s="25"/>
      <c r="C123" s="25">
        <v>2971.54</v>
      </c>
      <c r="D123" s="25"/>
      <c r="E123" s="25">
        <v>11</v>
      </c>
    </row>
    <row r="124" spans="1:5" s="27" customFormat="1" ht="15.75" thickBot="1" x14ac:dyDescent="0.3">
      <c r="A124" s="26" t="s">
        <v>39</v>
      </c>
      <c r="B124" s="26"/>
      <c r="C124" s="26">
        <v>1120.8399999999999</v>
      </c>
      <c r="D124" s="26" t="s">
        <v>35</v>
      </c>
      <c r="E124" s="26">
        <v>4</v>
      </c>
    </row>
    <row r="125" spans="1:5" ht="15.75" thickBot="1" x14ac:dyDescent="0.3">
      <c r="A125" s="25"/>
      <c r="B125" s="25"/>
      <c r="C125" s="25">
        <v>1120.8399999999999</v>
      </c>
      <c r="D125" s="25"/>
      <c r="E125" s="25">
        <v>4</v>
      </c>
    </row>
    <row r="126" spans="1:5" s="27" customFormat="1" ht="15.75" thickBot="1" x14ac:dyDescent="0.3">
      <c r="A126" s="26" t="s">
        <v>104</v>
      </c>
      <c r="B126" s="26"/>
      <c r="C126" s="26">
        <v>865.08</v>
      </c>
      <c r="D126" s="26" t="s">
        <v>75</v>
      </c>
      <c r="E126" s="26">
        <v>2</v>
      </c>
    </row>
    <row r="127" spans="1:5" ht="15.75" thickBot="1" x14ac:dyDescent="0.3">
      <c r="A127" s="25"/>
      <c r="B127" s="25"/>
      <c r="C127" s="25">
        <v>865.08</v>
      </c>
      <c r="D127" s="25"/>
      <c r="E127" s="25">
        <v>2</v>
      </c>
    </row>
    <row r="128" spans="1:5" s="27" customFormat="1" ht="15.75" thickBot="1" x14ac:dyDescent="0.3">
      <c r="A128" s="26" t="s">
        <v>105</v>
      </c>
      <c r="B128" s="26"/>
      <c r="C128" s="26">
        <v>16318</v>
      </c>
      <c r="D128" s="26" t="s">
        <v>58</v>
      </c>
      <c r="E128" s="26">
        <v>2</v>
      </c>
    </row>
    <row r="129" spans="1:5" ht="15.75" thickBot="1" x14ac:dyDescent="0.3">
      <c r="A129" s="25"/>
      <c r="B129" s="25"/>
      <c r="C129" s="25">
        <v>16318</v>
      </c>
      <c r="D129" s="25"/>
      <c r="E129" s="25">
        <v>2</v>
      </c>
    </row>
    <row r="130" spans="1:5" s="27" customFormat="1" ht="15.75" thickBot="1" x14ac:dyDescent="0.3">
      <c r="A130" s="26" t="s">
        <v>106</v>
      </c>
      <c r="B130" s="26"/>
      <c r="C130" s="26">
        <v>1654</v>
      </c>
      <c r="D130" s="26" t="s">
        <v>42</v>
      </c>
      <c r="E130" s="26">
        <v>1</v>
      </c>
    </row>
    <row r="131" spans="1:5" ht="15.75" thickBot="1" x14ac:dyDescent="0.3">
      <c r="A131" s="25"/>
      <c r="B131" s="25"/>
      <c r="C131" s="25">
        <v>1654</v>
      </c>
      <c r="D131" s="25"/>
      <c r="E131" s="25">
        <v>1</v>
      </c>
    </row>
    <row r="132" spans="1:5" s="27" customFormat="1" ht="15.75" thickBot="1" x14ac:dyDescent="0.3">
      <c r="A132" s="26" t="s">
        <v>107</v>
      </c>
      <c r="B132" s="26"/>
      <c r="C132" s="26">
        <v>1725</v>
      </c>
      <c r="D132" s="26" t="s">
        <v>58</v>
      </c>
      <c r="E132" s="26">
        <v>1</v>
      </c>
    </row>
    <row r="133" spans="1:5" ht="15.75" thickBot="1" x14ac:dyDescent="0.3">
      <c r="A133" s="25"/>
      <c r="B133" s="25"/>
      <c r="C133" s="25">
        <v>1725</v>
      </c>
      <c r="D133" s="25"/>
      <c r="E133" s="25">
        <v>1</v>
      </c>
    </row>
    <row r="134" spans="1:5" s="27" customFormat="1" ht="15.75" thickBot="1" x14ac:dyDescent="0.3">
      <c r="A134" s="26" t="s">
        <v>41</v>
      </c>
      <c r="B134" s="26"/>
      <c r="C134" s="26">
        <v>2486.12</v>
      </c>
      <c r="D134" s="26" t="s">
        <v>33</v>
      </c>
      <c r="E134" s="26">
        <v>4</v>
      </c>
    </row>
    <row r="135" spans="1:5" ht="15.75" thickBot="1" x14ac:dyDescent="0.3">
      <c r="A135" s="25"/>
      <c r="B135" s="25"/>
      <c r="C135" s="25">
        <v>2486.12</v>
      </c>
      <c r="D135" s="25"/>
      <c r="E135" s="25">
        <v>4</v>
      </c>
    </row>
    <row r="136" spans="1:5" s="27" customFormat="1" ht="15.75" thickBot="1" x14ac:dyDescent="0.3">
      <c r="A136" s="26" t="s">
        <v>108</v>
      </c>
      <c r="B136" s="26"/>
      <c r="C136" s="26">
        <v>2098</v>
      </c>
      <c r="D136" s="26" t="s">
        <v>35</v>
      </c>
      <c r="E136" s="26">
        <v>1</v>
      </c>
    </row>
    <row r="137" spans="1:5" ht="15.75" thickBot="1" x14ac:dyDescent="0.3">
      <c r="A137" s="25"/>
      <c r="B137" s="25"/>
      <c r="C137" s="25">
        <v>2098</v>
      </c>
      <c r="D137" s="25"/>
      <c r="E137" s="25">
        <v>1</v>
      </c>
    </row>
    <row r="138" spans="1:5" ht="15.75" thickBot="1" x14ac:dyDescent="0.3">
      <c r="A138" s="25"/>
      <c r="B138" s="25"/>
      <c r="C138" s="25">
        <v>736562.62</v>
      </c>
      <c r="D138" s="25"/>
      <c r="E138" s="25">
        <v>418338.64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2021-02-25T04:12:11Z</cp:lastPrinted>
  <dcterms:created xsi:type="dcterms:W3CDTF">2016-03-18T02:51:51Z</dcterms:created>
  <dcterms:modified xsi:type="dcterms:W3CDTF">2021-03-10T06:33:53Z</dcterms:modified>
</cp:coreProperties>
</file>