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Юности, д. 17" sheetId="1" r:id="rId1"/>
    <sheet name="Работы 2019" sheetId="3" r:id="rId2"/>
    <sheet name="Справка" sheetId="4" r:id="rId3"/>
  </sheets>
  <definedNames>
    <definedName name="_xlnm._FilterDatabase" localSheetId="1" hidden="1">'Работы 2019'!$A$5:$E$15</definedName>
    <definedName name="_xlnm.Print_Area" localSheetId="0">'Юности, д. 17'!$A$1:$D$42</definedName>
  </definedNames>
  <calcPr calcId="144525"/>
</workbook>
</file>

<file path=xl/calcChain.xml><?xml version="1.0" encoding="utf-8"?>
<calcChain xmlns="http://schemas.openxmlformats.org/spreadsheetml/2006/main">
  <c r="B39" i="1" l="1"/>
  <c r="B8" i="1" l="1"/>
  <c r="B32" i="1" l="1"/>
  <c r="B9" i="1"/>
  <c r="B11" i="1" s="1"/>
  <c r="B28" i="1"/>
  <c r="B17" i="1"/>
  <c r="B13" i="1"/>
  <c r="B37" i="1"/>
  <c r="B36" i="1" s="1"/>
  <c r="B38" i="1" l="1"/>
  <c r="B40" i="1" l="1"/>
  <c r="B41" i="1" s="1"/>
  <c r="H38" i="1"/>
</calcChain>
</file>

<file path=xl/sharedStrings.xml><?xml version="1.0" encoding="utf-8"?>
<sst xmlns="http://schemas.openxmlformats.org/spreadsheetml/2006/main" count="170" uniqueCount="86">
  <si>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</si>
  <si>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</si>
  <si>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</si>
  <si>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</si>
  <si>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</si>
  <si>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</si>
  <si>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</si>
  <si>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</si>
  <si>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</si>
  <si>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</si>
  <si>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</si>
  <si>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</si>
  <si>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</si>
  <si>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</si>
  <si>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</si>
  <si>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</si>
  <si>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</si>
  <si>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</si>
  <si>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</si>
  <si>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</si>
  <si>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</si>
  <si>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</si>
  <si>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</si>
  <si>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</si>
  <si>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</si>
  <si>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</si>
  <si>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</si>
  <si>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Провайдеры</t>
  </si>
  <si>
    <t>Адрес: ул. Юности, д. 17</t>
  </si>
  <si>
    <t>Доходы по дому:</t>
  </si>
  <si>
    <t>Наименование работ</t>
  </si>
  <si>
    <t>Сумма</t>
  </si>
  <si>
    <t>Ед.изм</t>
  </si>
  <si>
    <t>Кол-во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</si>
  <si>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</si>
  <si>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д.17                                              </t>
  </si>
  <si>
    <t>Вывоз ТКО 1,2 кв. 2019 г. к=0,6;0,8;0,85;0,9;1</t>
  </si>
  <si>
    <t>Вывоз ТКО 3,4 кв. 2019 г. к=0,6;0,8;0,85;0,9;1</t>
  </si>
  <si>
    <t>Организация мест накоп.ртуть сод-х ламп 3,4 кв. 2019г. К=0,6</t>
  </si>
  <si>
    <t>Содержание ДРС 1,2 кв.2019 г. К=0,6</t>
  </si>
  <si>
    <t>Содержание ДРС 3,4 кв. 2019 г.коэф. 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</si>
  <si>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</si>
  <si>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</si>
  <si>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</si>
  <si>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</si>
  <si>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Общий итог</t>
  </si>
  <si>
    <t>Справка об уровне сбора платы за жилое помещение по состоянию на 12.02.2020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</si>
  <si>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</si>
  <si>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</si>
  <si>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</si>
  <si>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</si>
  <si>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</si>
  <si>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</si>
  <si>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</si>
  <si>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</si>
  <si>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</si>
  <si>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</si>
  <si>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</si>
  <si>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д.17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</si>
  <si>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</si>
  <si>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</si>
  <si>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</si>
  <si>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</si>
  <si>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</si>
  <si>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</si>
  <si>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</si>
  <si>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</si>
  <si>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</si>
  <si>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</si>
  <si>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</si>
  <si>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</si>
  <si>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</si>
  <si>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</si>
  <si>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</si>
  <si>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</si>
  <si>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Всего доходов по дому за 2019 г.</t>
  </si>
  <si>
    <t>Дебиторская задолженность (переплата) на 31.12.2019 г.</t>
  </si>
  <si>
    <t>Всего оплачено за период с 01.01.2019 г. по 31.12.2019 г.</t>
  </si>
  <si>
    <t>Всего начислено за период с 01.01.2019 г. по 31.12.2019 г.</t>
  </si>
  <si>
    <t>Сальдо начальное на 01.01.2019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</si>
  <si>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</si>
  <si>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</si>
  <si>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</si>
  <si>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</si>
  <si>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Содержание ДРС 1,2 кв. 2019 г. К=0,6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</si>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</sst>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4">
    <xf numFmtId="0" fontId="0" fillId="0" borderId="0" xfId="0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164" fontId="4" fillId="0" borderId="0" xfId="1" applyFont="1" applyFill="1" applyBorder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/>
    </xf>
    <xf numFmtId="164" fontId="10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/>
    <xf numFmtId="0" fontId="0" fillId="3" borderId="2" xfId="0" applyFill="1" applyBorder="1"/>
    <xf numFmtId="4" fontId="0" fillId="0" borderId="2" xfId="0" applyNumberFormat="1" applyFill="1" applyBorder="1"/>
    <xf numFmtId="4" fontId="9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26" fillId="34" borderId="11" xfId="0" applyNumberFormat="1" applyFont="1" applyFill="1" applyBorder="1" applyAlignment="1" applyProtection="1">
      <alignment horizontal="center" vertical="top" wrapText="1"/>
    </xf>
    <xf numFmtId="0" fontId="26" fillId="34" borderId="11" xfId="0" applyNumberFormat="1" applyFont="1" applyFill="1" applyBorder="1" applyAlignment="1" applyProtection="1">
      <alignment horizontal="left" vertical="center" wrapText="1"/>
    </xf>
    <xf numFmtId="0" fontId="26" fillId="34" borderId="12" xfId="0" applyNumberFormat="1" applyFont="1" applyFill="1" applyBorder="1" applyAlignment="1" applyProtection="1">
      <alignment horizontal="left" vertical="center" wrapText="1"/>
    </xf>
    <xf numFmtId="4" fontId="26" fillId="34" borderId="11" xfId="0" applyNumberFormat="1" applyFont="1" applyFill="1" applyBorder="1" applyAlignment="1" applyProtection="1">
      <alignment horizontal="center" vertical="top" wrapText="1"/>
    </xf>
    <xf numFmtId="2" fontId="26" fillId="34" borderId="11" xfId="0" applyNumberFormat="1" applyFont="1" applyFill="1" applyBorder="1" applyAlignment="1" applyProtection="1">
      <alignment horizontal="center" vertical="top" wrapText="1"/>
    </xf>
    <xf numFmtId="0" fontId="26" fillId="34" borderId="11" xfId="0" applyNumberFormat="1" applyFont="1" applyFill="1" applyBorder="1" applyAlignment="1" applyProtection="1">
      <alignment horizontal="center" vertical="center" wrapText="1"/>
    </xf>
    <xf numFmtId="4" fontId="26" fillId="34" borderId="11" xfId="0" applyNumberFormat="1" applyFont="1" applyFill="1" applyBorder="1" applyAlignment="1" applyProtection="1">
      <alignment horizontal="center" vertical="center" wrapText="1"/>
    </xf>
    <xf numFmtId="2" fontId="26" fillId="34" borderId="11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34" borderId="12" xfId="0" applyNumberFormat="1" applyFont="1" applyFill="1" applyBorder="1" applyAlignment="1" applyProtection="1">
      <alignment horizontal="center" vertical="top" wrapText="1"/>
    </xf>
    <xf numFmtId="0" fontId="26" fillId="34" borderId="13" xfId="0" applyNumberFormat="1" applyFont="1" applyFill="1" applyBorder="1" applyAlignment="1" applyProtection="1">
      <alignment horizontal="center" vertical="top" wrapText="1"/>
    </xf>
    <xf numFmtId="0" fontId="26" fillId="34" borderId="12" xfId="0" applyNumberFormat="1" applyFont="1" applyFill="1" applyBorder="1" applyAlignment="1" applyProtection="1">
      <alignment horizontal="center" vertical="center" wrapText="1"/>
    </xf>
    <xf numFmtId="0" fontId="26" fillId="34" borderId="14" xfId="0" applyNumberFormat="1" applyFont="1" applyFill="1" applyBorder="1" applyAlignment="1" applyProtection="1">
      <alignment horizontal="center" vertical="center" wrapText="1"/>
    </xf>
    <xf numFmtId="0" fontId="26" fillId="34" borderId="13" xfId="0" applyNumberFormat="1" applyFont="1" applyFill="1" applyBorder="1" applyAlignment="1" applyProtection="1">
      <alignment horizontal="center" vertical="center" wrapText="1"/>
    </xf>
    <xf numFmtId="0" fontId="25" fillId="34" borderId="0" xfId="0" applyNumberFormat="1" applyFont="1" applyFill="1" applyBorder="1" applyAlignment="1" applyProtection="1">
      <alignment horizontal="center" vertical="top" wrapText="1"/>
    </xf>
    <xf numFmtId="0" fontId="26" fillId="34" borderId="14" xfId="0" applyNumberFormat="1" applyFont="1" applyFill="1" applyBorder="1" applyAlignment="1" applyProtection="1">
      <alignment horizontal="left" vertical="center" wrapText="1"/>
    </xf>
    <xf numFmtId="0" fontId="26" fillId="34" borderId="13" xfId="0" applyNumberFormat="1" applyFont="1" applyFill="1" applyBorder="1" applyAlignment="1" applyProtection="1">
      <alignment horizontal="left" vertical="center" wrapText="1"/>
    </xf>
    <xf numFmtId="164" fontId="5" fillId="0" borderId="2" xfId="1" applyFont="1" applyFill="1" applyBorder="1" applyAlignment="1">
      <alignment horizontal="center" vertic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1"/>
  <sheetViews>
    <sheetView tabSelected="1" workbookViewId="0">
      <pane ySplit="3" topLeftCell="A4" activePane="bottomLeft" state="frozen"/>
      <selection pane="bottomLeft" activeCell="H10" sqref="H10"/>
    </sheetView>
  </sheetViews>
  <sheetFormatPr defaultRowHeight="15" x14ac:dyDescent="0.25"/>
  <cols>
    <col min="1" max="1" width="68.28515625" style="7" customWidth="1"/>
    <col min="2" max="2" width="19.28515625" style="8" customWidth="1"/>
    <col min="3" max="3" width="14.85546875" style="15" customWidth="1"/>
    <col min="4" max="4" width="14" style="18" customWidth="1"/>
    <col min="5" max="5" width="0" style="5" hidden="1" customWidth="1"/>
    <col min="6" max="7" width="9.140625" style="5"/>
    <col min="8" max="8" width="10" style="5" bestFit="1" customWidth="1"/>
    <col min="9" max="16384" width="9.140625" style="5"/>
  </cols>
  <sheetData>
    <row r="1" spans="1:4" ht="45.75" customHeight="1" x14ac:dyDescent="0.25">
      <c r="A1" s="49" t="s">
        <v>0</v>
      </c>
      <c r="B1" s="49"/>
      <c r="C1" s="49"/>
      <c r="D1" s="49"/>
    </row>
    <row r="2" spans="1:4" x14ac:dyDescent="0.25">
      <c r="A2" s="2" t="s">
        <v>28</v>
      </c>
      <c r="B2" s="51" t="s">
        <v>74</v>
      </c>
      <c r="C2" s="52"/>
      <c r="D2" s="53"/>
    </row>
    <row r="3" spans="1:4" ht="63.75" customHeight="1" x14ac:dyDescent="0.25">
      <c r="A3" s="1" t="s">
        <v>1</v>
      </c>
      <c r="B3" s="9" t="s">
        <v>26</v>
      </c>
      <c r="C3" s="10" t="s">
        <v>2</v>
      </c>
      <c r="D3" s="9" t="s">
        <v>3</v>
      </c>
    </row>
    <row r="4" spans="1:4" x14ac:dyDescent="0.25">
      <c r="A4" s="1" t="s">
        <v>79</v>
      </c>
      <c r="B4" s="42">
        <v>11311.158000000003</v>
      </c>
      <c r="C4" s="63" t="s">
        <v>85</v>
      </c>
      <c r="D4" s="9"/>
    </row>
    <row r="5" spans="1:4" x14ac:dyDescent="0.25">
      <c r="A5" s="54" t="s">
        <v>29</v>
      </c>
      <c r="B5" s="54"/>
      <c r="C5" s="54"/>
      <c r="D5" s="54"/>
    </row>
    <row r="6" spans="1:4" x14ac:dyDescent="0.25">
      <c r="A6" s="1" t="s">
        <v>78</v>
      </c>
      <c r="B6" s="42">
        <v>29140.41</v>
      </c>
      <c r="C6" s="63" t="s">
        <v>85</v>
      </c>
      <c r="D6" s="9"/>
    </row>
    <row r="7" spans="1:4" x14ac:dyDescent="0.25">
      <c r="A7" s="1" t="s">
        <v>77</v>
      </c>
      <c r="B7" s="42">
        <v>96216.4</v>
      </c>
      <c r="C7" s="63" t="s">
        <v>85</v>
      </c>
      <c r="D7" s="9"/>
    </row>
    <row r="8" spans="1:4" x14ac:dyDescent="0.25">
      <c r="A8" s="1" t="s">
        <v>76</v>
      </c>
      <c r="B8" s="42">
        <f>B7-B6</f>
        <v>67075.989999999991</v>
      </c>
      <c r="C8" s="63" t="s">
        <v>85</v>
      </c>
      <c r="D8" s="9"/>
    </row>
    <row r="9" spans="1:4" x14ac:dyDescent="0.25">
      <c r="A9" s="1" t="s">
        <v>4</v>
      </c>
      <c r="B9" s="42">
        <f>B10</f>
        <v>0</v>
      </c>
      <c r="C9" s="63" t="s">
        <v>85</v>
      </c>
      <c r="D9" s="9"/>
    </row>
    <row r="10" spans="1:4" x14ac:dyDescent="0.25">
      <c r="A10" s="11" t="s">
        <v>27</v>
      </c>
      <c r="B10" s="43">
        <v>0</v>
      </c>
      <c r="C10" s="12" t="s">
        <v>85</v>
      </c>
      <c r="D10" s="16"/>
    </row>
    <row r="11" spans="1:4" x14ac:dyDescent="0.25">
      <c r="A11" s="2" t="s">
        <v>75</v>
      </c>
      <c r="B11" s="44">
        <f>B6+B9</f>
        <v>29140.41</v>
      </c>
      <c r="C11" s="63" t="s">
        <v>85</v>
      </c>
      <c r="D11" s="13"/>
    </row>
    <row r="12" spans="1:4" x14ac:dyDescent="0.25">
      <c r="A12" s="50" t="s">
        <v>5</v>
      </c>
      <c r="B12" s="50"/>
      <c r="C12" s="50"/>
      <c r="D12" s="50"/>
    </row>
    <row r="13" spans="1:4" ht="28.5" x14ac:dyDescent="0.25">
      <c r="A13" s="3" t="s">
        <v>10</v>
      </c>
      <c r="B13" s="44">
        <f>B14+B15</f>
        <v>6110.95</v>
      </c>
      <c r="C13" s="63" t="s">
        <v>85</v>
      </c>
      <c r="D13" s="13"/>
    </row>
    <row r="14" spans="1:4" s="47" customFormat="1" x14ac:dyDescent="0.25">
      <c r="A14" s="19" t="s">
        <v>43</v>
      </c>
      <c r="B14" s="45">
        <v>2980.18</v>
      </c>
      <c r="C14" s="20" t="s">
        <v>6</v>
      </c>
      <c r="D14" s="21">
        <v>792.6</v>
      </c>
    </row>
    <row r="15" spans="1:4" s="47" customFormat="1" x14ac:dyDescent="0.25">
      <c r="A15" s="19" t="s">
        <v>44</v>
      </c>
      <c r="B15" s="45">
        <v>3130.77</v>
      </c>
      <c r="C15" s="20" t="s">
        <v>6</v>
      </c>
      <c r="D15" s="21">
        <v>792.6</v>
      </c>
    </row>
    <row r="16" spans="1:4" ht="28.5" x14ac:dyDescent="0.25">
      <c r="A16" s="3" t="s">
        <v>11</v>
      </c>
      <c r="B16" s="44">
        <v>0</v>
      </c>
      <c r="C16" s="63" t="s">
        <v>85</v>
      </c>
      <c r="D16" s="13"/>
    </row>
    <row r="17" spans="1:5" ht="28.5" x14ac:dyDescent="0.25">
      <c r="A17" s="3" t="s">
        <v>12</v>
      </c>
      <c r="B17" s="44">
        <f>B18+B19</f>
        <v>6515.3099999999995</v>
      </c>
      <c r="C17" s="63" t="s">
        <v>85</v>
      </c>
      <c r="D17" s="13"/>
    </row>
    <row r="18" spans="1:5" s="47" customFormat="1" x14ac:dyDescent="0.25">
      <c r="A18" s="19" t="s">
        <v>36</v>
      </c>
      <c r="B18" s="45">
        <v>3337.11</v>
      </c>
      <c r="C18" s="20" t="s">
        <v>13</v>
      </c>
      <c r="D18" s="21">
        <v>63</v>
      </c>
    </row>
    <row r="19" spans="1:5" s="47" customFormat="1" x14ac:dyDescent="0.25">
      <c r="A19" s="19" t="s">
        <v>37</v>
      </c>
      <c r="B19" s="45">
        <v>3178.2</v>
      </c>
      <c r="C19" s="20" t="s">
        <v>13</v>
      </c>
      <c r="D19" s="21">
        <v>60</v>
      </c>
    </row>
    <row r="20" spans="1:5" ht="28.5" x14ac:dyDescent="0.25">
      <c r="A20" s="3" t="s">
        <v>14</v>
      </c>
      <c r="B20" s="44">
        <v>0</v>
      </c>
      <c r="C20" s="63" t="s">
        <v>85</v>
      </c>
      <c r="D20" s="13"/>
    </row>
    <row r="21" spans="1:5" ht="42.75" x14ac:dyDescent="0.25">
      <c r="A21" s="3" t="s">
        <v>15</v>
      </c>
      <c r="B21" s="44">
        <v>0</v>
      </c>
      <c r="C21" s="63" t="s">
        <v>85</v>
      </c>
      <c r="D21" s="17"/>
    </row>
    <row r="22" spans="1:5" ht="42.75" x14ac:dyDescent="0.25">
      <c r="A22" s="3" t="s">
        <v>16</v>
      </c>
      <c r="B22" s="44">
        <v>0</v>
      </c>
      <c r="C22" s="63" t="s">
        <v>85</v>
      </c>
      <c r="D22" s="13"/>
      <c r="E22" s="6" t="s">
        <v>7</v>
      </c>
    </row>
    <row r="23" spans="1:5" ht="28.5" x14ac:dyDescent="0.25">
      <c r="A23" s="3" t="s">
        <v>17</v>
      </c>
      <c r="B23" s="44">
        <v>0</v>
      </c>
      <c r="C23" s="63" t="s">
        <v>85</v>
      </c>
      <c r="D23" s="13"/>
    </row>
    <row r="24" spans="1:5" ht="28.5" x14ac:dyDescent="0.25">
      <c r="A24" s="3" t="s">
        <v>18</v>
      </c>
      <c r="B24" s="44">
        <v>0</v>
      </c>
      <c r="C24" s="63" t="s">
        <v>85</v>
      </c>
      <c r="D24" s="13"/>
    </row>
    <row r="25" spans="1:5" ht="28.5" x14ac:dyDescent="0.25">
      <c r="A25" s="3" t="s">
        <v>19</v>
      </c>
      <c r="B25" s="44">
        <v>0</v>
      </c>
      <c r="C25" s="63" t="s">
        <v>85</v>
      </c>
      <c r="D25" s="13"/>
    </row>
    <row r="26" spans="1:5" ht="28.5" x14ac:dyDescent="0.25">
      <c r="A26" s="3" t="s">
        <v>20</v>
      </c>
      <c r="B26" s="44">
        <v>0</v>
      </c>
      <c r="C26" s="63" t="s">
        <v>85</v>
      </c>
      <c r="D26" s="13"/>
    </row>
    <row r="27" spans="1:5" ht="28.5" x14ac:dyDescent="0.25">
      <c r="A27" s="3" t="s">
        <v>21</v>
      </c>
      <c r="B27" s="44">
        <v>0</v>
      </c>
      <c r="C27" s="63" t="s">
        <v>85</v>
      </c>
      <c r="D27" s="13"/>
    </row>
    <row r="28" spans="1:5" ht="28.5" x14ac:dyDescent="0.25">
      <c r="A28" s="3" t="s">
        <v>22</v>
      </c>
      <c r="B28" s="44">
        <f>B29+B30</f>
        <v>982.04</v>
      </c>
      <c r="C28" s="63" t="s">
        <v>85</v>
      </c>
      <c r="D28" s="13"/>
    </row>
    <row r="29" spans="1:5" s="47" customFormat="1" x14ac:dyDescent="0.25">
      <c r="A29" s="19" t="s">
        <v>84</v>
      </c>
      <c r="B29" s="45">
        <v>419.29</v>
      </c>
      <c r="C29" s="20" t="s">
        <v>6</v>
      </c>
      <c r="D29" s="21">
        <v>792.6</v>
      </c>
    </row>
    <row r="30" spans="1:5" s="47" customFormat="1" x14ac:dyDescent="0.25">
      <c r="A30" s="19" t="s">
        <v>40</v>
      </c>
      <c r="B30" s="45">
        <v>562.75</v>
      </c>
      <c r="C30" s="20" t="s">
        <v>6</v>
      </c>
      <c r="D30" s="21">
        <v>792.6</v>
      </c>
    </row>
    <row r="31" spans="1:5" ht="42.75" x14ac:dyDescent="0.25">
      <c r="A31" s="3" t="s">
        <v>23</v>
      </c>
      <c r="B31" s="44">
        <v>0</v>
      </c>
      <c r="C31" s="63" t="s">
        <v>85</v>
      </c>
      <c r="D31" s="13"/>
    </row>
    <row r="32" spans="1:5" ht="59.25" customHeight="1" x14ac:dyDescent="0.25">
      <c r="A32" s="3" t="s">
        <v>24</v>
      </c>
      <c r="B32" s="44">
        <f>SUM(B33:B35)</f>
        <v>3811.21</v>
      </c>
      <c r="C32" s="63" t="s">
        <v>85</v>
      </c>
      <c r="D32" s="13"/>
    </row>
    <row r="33" spans="1:8" s="47" customFormat="1" x14ac:dyDescent="0.25">
      <c r="A33" s="19" t="s">
        <v>38</v>
      </c>
      <c r="B33" s="45">
        <v>6.22</v>
      </c>
      <c r="C33" s="20" t="s">
        <v>6</v>
      </c>
      <c r="D33" s="21">
        <v>366.15</v>
      </c>
    </row>
    <row r="34" spans="1:8" s="47" customFormat="1" x14ac:dyDescent="0.25">
      <c r="A34" s="19" t="s">
        <v>41</v>
      </c>
      <c r="B34" s="45">
        <v>1863.15</v>
      </c>
      <c r="C34" s="20" t="s">
        <v>6</v>
      </c>
      <c r="D34" s="21">
        <v>757.37</v>
      </c>
    </row>
    <row r="35" spans="1:8" s="47" customFormat="1" x14ac:dyDescent="0.25">
      <c r="A35" s="19" t="s">
        <v>42</v>
      </c>
      <c r="B35" s="45">
        <v>1941.84</v>
      </c>
      <c r="C35" s="20" t="s">
        <v>6</v>
      </c>
      <c r="D35" s="21">
        <v>792.6</v>
      </c>
    </row>
    <row r="36" spans="1:8" x14ac:dyDescent="0.25">
      <c r="A36" s="3" t="s">
        <v>25</v>
      </c>
      <c r="B36" s="44">
        <f>B37</f>
        <v>240</v>
      </c>
      <c r="C36" s="63" t="s">
        <v>85</v>
      </c>
      <c r="D36" s="13"/>
    </row>
    <row r="37" spans="1:8" ht="30" x14ac:dyDescent="0.25">
      <c r="A37" s="4" t="s">
        <v>8</v>
      </c>
      <c r="B37" s="46">
        <f>D37*5*12</f>
        <v>240</v>
      </c>
      <c r="C37" s="14" t="s">
        <v>9</v>
      </c>
      <c r="D37" s="14">
        <v>4</v>
      </c>
    </row>
    <row r="38" spans="1:8" x14ac:dyDescent="0.25">
      <c r="A38" s="2" t="s">
        <v>80</v>
      </c>
      <c r="B38" s="44">
        <f>B13++B16+B17+B20+B21+B22+B23+B24+B26+B27+B28+B31+B545+B32</f>
        <v>17419.509999999998</v>
      </c>
      <c r="C38" s="63" t="s">
        <v>85</v>
      </c>
      <c r="D38" s="13"/>
      <c r="H38" s="5" t="b">
        <f>B38='Работы 2019'!C15</f>
        <v>1</v>
      </c>
    </row>
    <row r="39" spans="1:8" x14ac:dyDescent="0.25">
      <c r="A39" s="2" t="s">
        <v>81</v>
      </c>
      <c r="B39" s="44">
        <f>B38*1.2+B36</f>
        <v>21143.411999999997</v>
      </c>
      <c r="C39" s="63" t="s">
        <v>85</v>
      </c>
      <c r="D39" s="13"/>
    </row>
    <row r="40" spans="1:8" x14ac:dyDescent="0.25">
      <c r="A40" s="2" t="s">
        <v>82</v>
      </c>
      <c r="B40" s="44">
        <f>B4+B6+B9-B39</f>
        <v>19308.156000000003</v>
      </c>
      <c r="C40" s="63" t="s">
        <v>85</v>
      </c>
      <c r="D40" s="13"/>
    </row>
    <row r="41" spans="1:8" ht="28.5" x14ac:dyDescent="0.25">
      <c r="A41" s="3" t="s">
        <v>83</v>
      </c>
      <c r="B41" s="44">
        <f>B40+B8</f>
        <v>86384.145999999993</v>
      </c>
      <c r="C41" s="63" t="s">
        <v>85</v>
      </c>
      <c r="D41" s="13"/>
    </row>
  </sheetData>
  <sheetProtection sheet="1" objects="1" scenarios="1" formatCell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5"/>
  <sheetViews>
    <sheetView workbookViewId="0">
      <pane ySplit="5" topLeftCell="A6" activePane="bottomLeft" state="frozen"/>
      <selection pane="bottomLeft" activeCell="C15" sqref="C15"/>
    </sheetView>
  </sheetViews>
  <sheetFormatPr defaultRowHeight="15" x14ac:dyDescent="0.25"/>
  <cols>
    <col min="1" max="1" width="11.42578125" style="24" customWidth="1"/>
    <col min="2" max="2" width="64" customWidth="1"/>
    <col min="3" max="3" width="12.42578125" style="23" customWidth="1"/>
    <col min="4" max="4" width="12.42578125" style="24" customWidth="1"/>
    <col min="5" max="5" width="12.42578125" customWidth="1"/>
  </cols>
  <sheetData>
    <row r="2" spans="1:5" x14ac:dyDescent="0.25">
      <c r="B2" s="22" t="s">
        <v>34</v>
      </c>
      <c r="E2" s="22"/>
    </row>
    <row r="3" spans="1:5" x14ac:dyDescent="0.25">
      <c r="B3" s="22" t="s">
        <v>35</v>
      </c>
      <c r="E3" s="22"/>
    </row>
    <row r="4" spans="1:5" x14ac:dyDescent="0.25">
      <c r="B4" s="22"/>
      <c r="E4" s="22"/>
    </row>
    <row r="5" spans="1:5" x14ac:dyDescent="0.25">
      <c r="A5" s="25" t="s">
        <v>73</v>
      </c>
      <c r="B5" s="25" t="s">
        <v>30</v>
      </c>
      <c r="C5" s="32" t="s">
        <v>31</v>
      </c>
      <c r="D5" s="25" t="s">
        <v>32</v>
      </c>
      <c r="E5" s="25" t="s">
        <v>33</v>
      </c>
    </row>
    <row r="6" spans="1:5" x14ac:dyDescent="0.25">
      <c r="A6" s="20">
        <v>3</v>
      </c>
      <c r="B6" s="19" t="s">
        <v>36</v>
      </c>
      <c r="C6" s="31">
        <v>3337.11</v>
      </c>
      <c r="D6" s="20" t="s">
        <v>13</v>
      </c>
      <c r="E6" s="19">
        <v>63</v>
      </c>
    </row>
    <row r="7" spans="1:5" x14ac:dyDescent="0.25">
      <c r="A7" s="20">
        <v>3</v>
      </c>
      <c r="B7" s="19" t="s">
        <v>37</v>
      </c>
      <c r="C7" s="31">
        <v>3178.2</v>
      </c>
      <c r="D7" s="20" t="s">
        <v>13</v>
      </c>
      <c r="E7" s="19">
        <v>60</v>
      </c>
    </row>
    <row r="8" spans="1:5" x14ac:dyDescent="0.25">
      <c r="A8" s="20">
        <v>14</v>
      </c>
      <c r="B8" s="19" t="s">
        <v>38</v>
      </c>
      <c r="C8" s="31">
        <v>6.22</v>
      </c>
      <c r="D8" s="20" t="s">
        <v>6</v>
      </c>
      <c r="E8" s="19">
        <v>366.15</v>
      </c>
    </row>
    <row r="9" spans="1:5" x14ac:dyDescent="0.25">
      <c r="A9" s="20">
        <v>12</v>
      </c>
      <c r="B9" s="19" t="s">
        <v>39</v>
      </c>
      <c r="C9" s="31">
        <v>419.29</v>
      </c>
      <c r="D9" s="20" t="s">
        <v>6</v>
      </c>
      <c r="E9" s="19">
        <v>792.6</v>
      </c>
    </row>
    <row r="10" spans="1:5" x14ac:dyDescent="0.25">
      <c r="A10" s="20">
        <v>12</v>
      </c>
      <c r="B10" s="19" t="s">
        <v>40</v>
      </c>
      <c r="C10" s="31">
        <v>562.75</v>
      </c>
      <c r="D10" s="20" t="s">
        <v>6</v>
      </c>
      <c r="E10" s="19">
        <v>792.6</v>
      </c>
    </row>
    <row r="11" spans="1:5" x14ac:dyDescent="0.25">
      <c r="A11" s="20">
        <v>14</v>
      </c>
      <c r="B11" s="19" t="s">
        <v>41</v>
      </c>
      <c r="C11" s="31">
        <v>1863.15</v>
      </c>
      <c r="D11" s="20" t="s">
        <v>6</v>
      </c>
      <c r="E11" s="19">
        <v>757.37</v>
      </c>
    </row>
    <row r="12" spans="1:5" x14ac:dyDescent="0.25">
      <c r="A12" s="20">
        <v>14</v>
      </c>
      <c r="B12" s="19" t="s">
        <v>42</v>
      </c>
      <c r="C12" s="31">
        <v>1941.84</v>
      </c>
      <c r="D12" s="20" t="s">
        <v>6</v>
      </c>
      <c r="E12" s="19">
        <v>792.6</v>
      </c>
    </row>
    <row r="13" spans="1:5" x14ac:dyDescent="0.25">
      <c r="A13" s="20">
        <v>1</v>
      </c>
      <c r="B13" s="19" t="s">
        <v>43</v>
      </c>
      <c r="C13" s="31">
        <v>2980.18</v>
      </c>
      <c r="D13" s="20" t="s">
        <v>6</v>
      </c>
      <c r="E13" s="19">
        <v>792.6</v>
      </c>
    </row>
    <row r="14" spans="1:5" x14ac:dyDescent="0.25">
      <c r="A14" s="20">
        <v>1</v>
      </c>
      <c r="B14" s="19" t="s">
        <v>44</v>
      </c>
      <c r="C14" s="31">
        <v>3130.77</v>
      </c>
      <c r="D14" s="20" t="s">
        <v>6</v>
      </c>
      <c r="E14" s="19">
        <v>792.6</v>
      </c>
    </row>
    <row r="15" spans="1:5" x14ac:dyDescent="0.25">
      <c r="A15" s="26"/>
      <c r="B15" s="30" t="s">
        <v>45</v>
      </c>
      <c r="C15" s="29">
        <v>17419.509999999998</v>
      </c>
      <c r="D15" s="28"/>
      <c r="E15" s="30">
        <v>5209.5200000000004</v>
      </c>
    </row>
  </sheetData>
  <autoFilter ref="A5:E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30" sqref="F30"/>
    </sheetView>
  </sheetViews>
  <sheetFormatPr defaultRowHeight="15" x14ac:dyDescent="0.25"/>
  <cols>
    <col min="2" max="8" width="13.42578125" customWidth="1"/>
  </cols>
  <sheetData>
    <row r="1" spans="1:8" ht="16.5" x14ac:dyDescent="0.25">
      <c r="A1" s="60" t="s">
        <v>46</v>
      </c>
      <c r="B1" s="60"/>
      <c r="C1" s="60"/>
      <c r="D1" s="60"/>
      <c r="E1" s="60"/>
      <c r="F1" s="60"/>
      <c r="G1" s="60"/>
      <c r="H1" s="60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s="27" customFormat="1" ht="25.5" x14ac:dyDescent="0.25">
      <c r="A3" s="39" t="s">
        <v>47</v>
      </c>
      <c r="B3" s="57" t="s">
        <v>48</v>
      </c>
      <c r="C3" s="59"/>
      <c r="D3" s="48" t="s">
        <v>49</v>
      </c>
      <c r="E3" s="48" t="s">
        <v>50</v>
      </c>
      <c r="F3" s="39" t="s">
        <v>51</v>
      </c>
      <c r="G3" s="39" t="s">
        <v>52</v>
      </c>
      <c r="H3" s="39" t="s">
        <v>53</v>
      </c>
    </row>
    <row r="4" spans="1:8" x14ac:dyDescent="0.25">
      <c r="A4" s="35" t="s">
        <v>54</v>
      </c>
      <c r="B4" s="36" t="s">
        <v>55</v>
      </c>
      <c r="C4" s="61" t="s">
        <v>56</v>
      </c>
      <c r="D4" s="61"/>
      <c r="E4" s="61"/>
      <c r="F4" s="61"/>
      <c r="G4" s="61"/>
      <c r="H4" s="62"/>
    </row>
    <row r="5" spans="1:8" x14ac:dyDescent="0.25">
      <c r="A5" s="34" t="s">
        <v>57</v>
      </c>
      <c r="B5" s="55" t="s">
        <v>58</v>
      </c>
      <c r="C5" s="56"/>
      <c r="D5" s="37">
        <v>2338.5100000000002</v>
      </c>
      <c r="E5" s="37">
        <v>8960</v>
      </c>
      <c r="F5" s="38">
        <v>383.15</v>
      </c>
      <c r="G5" s="39" t="s">
        <v>59</v>
      </c>
      <c r="H5" s="39" t="s">
        <v>60</v>
      </c>
    </row>
    <row r="6" spans="1:8" x14ac:dyDescent="0.25">
      <c r="A6" s="34" t="s">
        <v>57</v>
      </c>
      <c r="B6" s="55" t="s">
        <v>58</v>
      </c>
      <c r="C6" s="56"/>
      <c r="D6" s="37">
        <v>2338.5100000000002</v>
      </c>
      <c r="E6" s="37">
        <v>7150</v>
      </c>
      <c r="F6" s="38">
        <v>305.75</v>
      </c>
      <c r="G6" s="39" t="s">
        <v>61</v>
      </c>
      <c r="H6" s="39" t="s">
        <v>60</v>
      </c>
    </row>
    <row r="7" spans="1:8" x14ac:dyDescent="0.25">
      <c r="A7" s="34" t="s">
        <v>57</v>
      </c>
      <c r="B7" s="55" t="s">
        <v>58</v>
      </c>
      <c r="C7" s="56"/>
      <c r="D7" s="37">
        <v>2338.5100000000002</v>
      </c>
      <c r="E7" s="37">
        <v>12850</v>
      </c>
      <c r="F7" s="38">
        <v>549.5</v>
      </c>
      <c r="G7" s="39" t="s">
        <v>62</v>
      </c>
      <c r="H7" s="39" t="s">
        <v>60</v>
      </c>
    </row>
    <row r="8" spans="1:8" x14ac:dyDescent="0.25">
      <c r="A8" s="34" t="s">
        <v>57</v>
      </c>
      <c r="B8" s="55" t="s">
        <v>58</v>
      </c>
      <c r="C8" s="56"/>
      <c r="D8" s="37">
        <v>2402.08</v>
      </c>
      <c r="E8" s="37">
        <v>10760</v>
      </c>
      <c r="F8" s="38">
        <v>447.95</v>
      </c>
      <c r="G8" s="39" t="s">
        <v>63</v>
      </c>
      <c r="H8" s="39" t="s">
        <v>60</v>
      </c>
    </row>
    <row r="9" spans="1:8" x14ac:dyDescent="0.25">
      <c r="A9" s="34" t="s">
        <v>57</v>
      </c>
      <c r="B9" s="55" t="s">
        <v>58</v>
      </c>
      <c r="C9" s="56"/>
      <c r="D9" s="37">
        <v>2402.08</v>
      </c>
      <c r="E9" s="37">
        <v>10815.11</v>
      </c>
      <c r="F9" s="38">
        <v>450.24</v>
      </c>
      <c r="G9" s="39" t="s">
        <v>64</v>
      </c>
      <c r="H9" s="39" t="s">
        <v>60</v>
      </c>
    </row>
    <row r="10" spans="1:8" x14ac:dyDescent="0.25">
      <c r="A10" s="34" t="s">
        <v>57</v>
      </c>
      <c r="B10" s="55" t="s">
        <v>58</v>
      </c>
      <c r="C10" s="56"/>
      <c r="D10" s="37">
        <v>2402.08</v>
      </c>
      <c r="E10" s="37">
        <v>7400</v>
      </c>
      <c r="F10" s="38">
        <v>308.07</v>
      </c>
      <c r="G10" s="39" t="s">
        <v>65</v>
      </c>
      <c r="H10" s="39" t="s">
        <v>60</v>
      </c>
    </row>
    <row r="11" spans="1:8" x14ac:dyDescent="0.25">
      <c r="A11" s="34" t="s">
        <v>57</v>
      </c>
      <c r="B11" s="55" t="s">
        <v>58</v>
      </c>
      <c r="C11" s="56"/>
      <c r="D11" s="37">
        <v>2486.44</v>
      </c>
      <c r="E11" s="37">
        <v>8100</v>
      </c>
      <c r="F11" s="38">
        <v>325.77</v>
      </c>
      <c r="G11" s="39" t="s">
        <v>66</v>
      </c>
      <c r="H11" s="39" t="s">
        <v>60</v>
      </c>
    </row>
    <row r="12" spans="1:8" x14ac:dyDescent="0.25">
      <c r="A12" s="34" t="s">
        <v>57</v>
      </c>
      <c r="B12" s="55" t="s">
        <v>58</v>
      </c>
      <c r="C12" s="56"/>
      <c r="D12" s="37">
        <v>2486.44</v>
      </c>
      <c r="E12" s="37">
        <v>10230</v>
      </c>
      <c r="F12" s="38">
        <v>411.43</v>
      </c>
      <c r="G12" s="39" t="s">
        <v>67</v>
      </c>
      <c r="H12" s="39" t="s">
        <v>60</v>
      </c>
    </row>
    <row r="13" spans="1:8" x14ac:dyDescent="0.25">
      <c r="A13" s="34" t="s">
        <v>57</v>
      </c>
      <c r="B13" s="55" t="s">
        <v>58</v>
      </c>
      <c r="C13" s="56"/>
      <c r="D13" s="37">
        <v>2486.44</v>
      </c>
      <c r="E13" s="37">
        <v>5240</v>
      </c>
      <c r="F13" s="38">
        <v>210.74</v>
      </c>
      <c r="G13" s="39" t="s">
        <v>68</v>
      </c>
      <c r="H13" s="39" t="s">
        <v>60</v>
      </c>
    </row>
    <row r="14" spans="1:8" x14ac:dyDescent="0.25">
      <c r="A14" s="34" t="s">
        <v>57</v>
      </c>
      <c r="B14" s="55" t="s">
        <v>58</v>
      </c>
      <c r="C14" s="56"/>
      <c r="D14" s="37">
        <v>2486.44</v>
      </c>
      <c r="E14" s="37">
        <v>4820.43</v>
      </c>
      <c r="F14" s="38">
        <v>193.87</v>
      </c>
      <c r="G14" s="39" t="s">
        <v>69</v>
      </c>
      <c r="H14" s="39" t="s">
        <v>60</v>
      </c>
    </row>
    <row r="15" spans="1:8" x14ac:dyDescent="0.25">
      <c r="A15" s="34" t="s">
        <v>57</v>
      </c>
      <c r="B15" s="55" t="s">
        <v>58</v>
      </c>
      <c r="C15" s="56"/>
      <c r="D15" s="37">
        <v>2486.44</v>
      </c>
      <c r="E15" s="37">
        <v>5051</v>
      </c>
      <c r="F15" s="38">
        <v>203.14</v>
      </c>
      <c r="G15" s="39" t="s">
        <v>70</v>
      </c>
      <c r="H15" s="39" t="s">
        <v>60</v>
      </c>
    </row>
    <row r="16" spans="1:8" x14ac:dyDescent="0.25">
      <c r="A16" s="34" t="s">
        <v>57</v>
      </c>
      <c r="B16" s="55" t="s">
        <v>58</v>
      </c>
      <c r="C16" s="56"/>
      <c r="D16" s="37">
        <v>2486.44</v>
      </c>
      <c r="E16" s="37">
        <v>4839.8599999999997</v>
      </c>
      <c r="F16" s="38">
        <v>194.65</v>
      </c>
      <c r="G16" s="39" t="s">
        <v>71</v>
      </c>
      <c r="H16" s="39" t="s">
        <v>60</v>
      </c>
    </row>
    <row r="17" spans="1:8" x14ac:dyDescent="0.25">
      <c r="A17" s="57" t="s">
        <v>72</v>
      </c>
      <c r="B17" s="58"/>
      <c r="C17" s="59"/>
      <c r="D17" s="40">
        <v>29140.41</v>
      </c>
      <c r="E17" s="40">
        <v>96216.4</v>
      </c>
      <c r="F17" s="41">
        <v>330.18</v>
      </c>
      <c r="G17" s="39" t="s">
        <v>54</v>
      </c>
      <c r="H17" s="39" t="s">
        <v>54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17</vt:lpstr>
      <vt:lpstr>Работы 2019</vt:lpstr>
      <vt:lpstr>Справка</vt:lpstr>
      <vt:lpstr>'Юности, д. 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2019-02-07T02:28:24Z</cp:lastPrinted>
  <dcterms:created xsi:type="dcterms:W3CDTF">2018-02-13T05:54:21Z</dcterms:created>
  <dcterms:modified xsi:type="dcterms:W3CDTF">2020-03-19T01:25:46Z</dcterms:modified>
</cp:coreProperties>
</file>