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Лист1!$A$1:$E$72</definedName>
  </definedNames>
  <calcPr calcId="144525"/>
</workbook>
</file>

<file path=xl/calcChain.xml><?xml version="1.0" encoding="utf-8"?>
<calcChain xmlns="http://schemas.openxmlformats.org/spreadsheetml/2006/main">
  <c r="F69" i="1" l="1"/>
  <c r="C27" i="1"/>
  <c r="C34" i="1"/>
  <c r="C18" i="1"/>
  <c r="C7" i="1" l="1"/>
  <c r="C62" i="1"/>
  <c r="C55" i="1" l="1"/>
  <c r="C58" i="1"/>
  <c r="C20" i="1"/>
  <c r="C15" i="1"/>
  <c r="C12" i="1"/>
  <c r="C68" i="1"/>
  <c r="C67" i="1" s="1"/>
  <c r="B58" i="1"/>
  <c r="C9" i="1"/>
  <c r="C8" i="1" s="1"/>
  <c r="C10" i="1" s="1"/>
  <c r="C69" i="1" l="1"/>
  <c r="C70" i="1" s="1"/>
  <c r="C71" i="1" s="1"/>
  <c r="C72" i="1" s="1"/>
  <c r="B68" i="1"/>
  <c r="B62" i="1"/>
  <c r="B61" i="1"/>
  <c r="B55" i="1"/>
  <c r="B54" i="1"/>
  <c r="B53" i="1"/>
  <c r="B52" i="1"/>
  <c r="B51" i="1"/>
  <c r="B34" i="1"/>
  <c r="B18" i="1" l="1"/>
  <c r="B15" i="1"/>
  <c r="B12" i="1"/>
  <c r="B69" i="1" l="1"/>
</calcChain>
</file>

<file path=xl/sharedStrings.xml><?xml version="1.0" encoding="utf-8"?>
<sst xmlns="http://schemas.openxmlformats.org/spreadsheetml/2006/main" count="196" uniqueCount="128">
  <si>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</si>
  <si>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</si>
  <si>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</si>
  <si>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</si>
  <si>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</si>
  <si>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</si>
  <si>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</si>
  <si>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</si>
  <si>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</si>
  <si>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</si>
  <si>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</si>
  <si>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</si>
  <si>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</si>
  <si>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</si>
  <si>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</si>
  <si>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</si>
  <si>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</si>
  <si>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</si>
  <si>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</si>
  <si>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</si>
  <si>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</si>
  <si>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</si>
  <si>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</si>
  <si>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</si>
  <si>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Подключение системы отопления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</si>
  <si>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</si>
  <si>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</si>
  <si>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</si>
  <si>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</si>
  <si>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</si>
  <si>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</si>
  <si>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дом</t>
  </si>
  <si>
    <t>Закрытие и открытие стояков</t>
  </si>
  <si>
    <t>1 стояк</t>
  </si>
  <si>
    <t>осмотр подвала</t>
  </si>
  <si>
    <t>раз</t>
  </si>
  <si>
    <t>Выезд а/машины по заявке</t>
  </si>
  <si>
    <t>выезд</t>
  </si>
  <si>
    <t>Адрес: ул. Анохина, д. 3</t>
  </si>
  <si>
    <t>замена эл. лампочки накаливания</t>
  </si>
  <si>
    <t>замена вентиля</t>
  </si>
  <si>
    <t>15.Расходы по снятию показаний с ИПУ по электроэнергии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</si>
  <si>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</si>
  <si>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</si>
  <si>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</si>
  <si>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</si>
  <si>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</si>
  <si>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</si>
  <si>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</si>
  <si>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</t>
  </si>
  <si>
    <t>Орг-ция мест накоп. ртуть содержащих ламп 1,2 кв.</t>
  </si>
  <si>
    <t>Орг-ция мест накоп.ртуть содерж-х ламп 3,4 кв.2018</t>
  </si>
  <si>
    <t>Ремонт дверных полотен</t>
  </si>
  <si>
    <t>Содержание ДРС 1,2 кв. 2018 г. коэф. 0,8</t>
  </si>
  <si>
    <t>Содержание ДРС 3,4 кв. 2018 г. к=0,8</t>
  </si>
  <si>
    <t>ТО газового оборудования к=0,6;0,8;0,85;0,9;1( 1,2</t>
  </si>
  <si>
    <t>Тех.обслуживание газового оборудования.К= 0,6;0,8;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</si>
  <si>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</si>
  <si>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</si>
  <si>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</si>
  <si>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</si>
  <si>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</si>
  <si>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</si>
  <si>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Установка почтовых ящиков 4х секционных</t>
  </si>
  <si>
    <t>Холодная вода (ОДН) 1,2 кв. 2018 г. к=0,6;0,8</t>
  </si>
  <si>
    <t>Холодная вода,потр. при содер.общ.имущ.МКД 3,4 кв.</t>
  </si>
  <si>
    <t>Электрическая энергия,потр.при содержании.общегоим</t>
  </si>
  <si>
    <t>замена пробки на радиаторе</t>
  </si>
  <si>
    <t>осмотр кровли ж/ дома с выполнением мелкого ремонт</t>
  </si>
  <si>
    <t>отключение отопления</t>
  </si>
  <si>
    <t>1 дом</t>
  </si>
  <si>
    <t>ремонт доводчика</t>
  </si>
  <si>
    <t>утепление теплового узла</t>
  </si>
  <si>
    <t>т\у</t>
  </si>
  <si>
    <t>Доходы по дому:</t>
  </si>
  <si>
    <t>Прочая работа (услуга)</t>
  </si>
  <si>
    <t>период: 01.01.2020-31.12.2020</t>
  </si>
  <si>
    <t>Всего начислено за период с 01.01.2020 г. по 31.12.2020 г.</t>
  </si>
  <si>
    <t>Дебиторская задолженность (переплата) на 31.12.2020 г.</t>
  </si>
  <si>
    <t xml:space="preserve">Всего доходов на дому за 2020 г. </t>
  </si>
  <si>
    <t>Всего оплачено за период с 01.01.2020 г. по 31.12.2020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</si>
  <si>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</si>
  <si>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</si>
  <si>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</si>
  <si>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</si>
  <si>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Управление жилым фондом 1,2 кв. 2020г. К=0,6;0,8;0,85;0,9;1</t>
  </si>
  <si>
    <t>м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</si>
  <si>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</si>
  <si>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</si>
  <si>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</si>
  <si>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</si>
  <si>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</si>
  <si>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</si>
  <si>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</si>
  <si>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</si>
  <si>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</si>
  <si>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</si>
  <si>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Тех.обслуживание ГО К=0,6;0,8;0,85;0,9;1 (1,2 кв. 2020 г.)</t>
  </si>
  <si>
    <t>Тех.обслуживание ГО К=0,6;0,8;0,85;0,9;1 (3,4 кв. 2020 г.)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</si>
  <si>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</si>
  <si>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</si>
  <si>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</si>
  <si>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</si>
  <si>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</si>
  <si>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</si>
  <si>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Замена грязевика</t>
  </si>
  <si>
    <t>шт.</t>
  </si>
  <si>
    <t>Наладка теплоузла (снятие, установка конусов)</t>
  </si>
  <si>
    <t>Осмотр подвала</t>
  </si>
  <si>
    <t>Отключение отопления</t>
  </si>
  <si>
    <t>Очистка канализационной сети</t>
  </si>
  <si>
    <t>Очистка труб ХВС, ГВС</t>
  </si>
  <si>
    <t>Смена вентиля до 20 мм</t>
  </si>
  <si>
    <t>Смена врезки/сборки (с применением сварочных работ) общая</t>
  </si>
  <si>
    <t>Смена задвижек д.50</t>
  </si>
  <si>
    <t>Смена труб из водогазопроводных д.20 с производством сварочных работ</t>
  </si>
  <si>
    <t>Устройство врезки под монометр</t>
  </si>
  <si>
    <t>промывка теплового узла с применением оборудования (компрессор)</t>
  </si>
  <si>
    <t>регулировка теплоносителя</t>
  </si>
  <si>
    <t>смена труб ГВС и ХВС  д.20 ПП</t>
  </si>
  <si>
    <t>Замена электрической лампы накаливания</t>
  </si>
  <si>
    <t>Ремонт шиферной кровли</t>
  </si>
  <si>
    <t>Удлинение водосточной трубы</t>
  </si>
  <si>
    <t>замена светильника с люминисцентной лампой</t>
  </si>
  <si>
    <t>замер температуры воздуха в кв.</t>
  </si>
  <si>
    <t>помещ</t>
  </si>
  <si>
    <t>замеры темпер. воздуха в квартире и подвале</t>
  </si>
  <si>
    <t>замер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</si>
</sst>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&quot;р.&quot;"/>
    <numFmt numFmtId="166" formatCode="_-* #,##0.00_-;\-* #,##0.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4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5" fontId="3" fillId="0" borderId="2" xfId="2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3" fillId="0" borderId="0" xfId="2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4" fontId="8" fillId="0" borderId="2" xfId="2" applyFont="1" applyFill="1" applyBorder="1" applyAlignment="1">
      <alignment horizontal="center" vertical="center" wrapText="1"/>
    </xf>
    <xf numFmtId="164" fontId="9" fillId="0" borderId="2" xfId="2" applyFont="1" applyFill="1" applyBorder="1" applyAlignment="1" applyProtection="1">
      <alignment horizontal="center" vertical="center" wrapText="1"/>
    </xf>
    <xf numFmtId="164" fontId="7" fillId="0" borderId="2" xfId="2" applyFont="1" applyFill="1" applyBorder="1" applyAlignment="1">
      <alignment horizontal="center" vertical="center" wrapText="1"/>
    </xf>
    <xf numFmtId="164" fontId="3" fillId="0" borderId="2" xfId="2" applyFont="1" applyFill="1" applyBorder="1" applyAlignment="1">
      <alignment horizontal="center" vertical="center" wrapText="1"/>
    </xf>
    <xf numFmtId="164" fontId="5" fillId="0" borderId="2" xfId="2" applyFont="1" applyFill="1" applyBorder="1" applyAlignment="1">
      <alignment horizontal="center" vertical="center" wrapText="1"/>
    </xf>
    <xf numFmtId="164" fontId="3" fillId="0" borderId="2" xfId="2" applyFont="1" applyFill="1" applyBorder="1" applyAlignment="1">
      <alignment horizontal="center" vertical="center"/>
    </xf>
    <xf numFmtId="164" fontId="2" fillId="0" borderId="2" xfId="2" applyFont="1" applyFill="1" applyBorder="1" applyAlignment="1">
      <alignment horizontal="center" vertical="center"/>
    </xf>
    <xf numFmtId="164" fontId="5" fillId="0" borderId="2" xfId="2" applyFont="1" applyFill="1" applyBorder="1" applyAlignment="1">
      <alignment horizontal="center" vertical="center"/>
    </xf>
    <xf numFmtId="164" fontId="2" fillId="0" borderId="0" xfId="2" applyFont="1" applyFill="1" applyBorder="1" applyAlignment="1">
      <alignment horizontal="center"/>
    </xf>
    <xf numFmtId="164" fontId="3" fillId="0" borderId="0" xfId="2" applyFont="1" applyFill="1" applyBorder="1" applyAlignment="1">
      <alignment horizontal="center" vertical="center" wrapText="1"/>
    </xf>
    <xf numFmtId="164" fontId="2" fillId="0" borderId="0" xfId="2" applyFont="1" applyFill="1" applyBorder="1" applyAlignment="1">
      <alignment horizontal="center" vertical="center" wrapText="1"/>
    </xf>
    <xf numFmtId="164" fontId="5" fillId="0" borderId="0" xfId="2" applyFont="1" applyFill="1" applyBorder="1" applyAlignment="1">
      <alignment horizontal="center" vertical="center" wrapText="1"/>
    </xf>
    <xf numFmtId="164" fontId="2" fillId="0" borderId="0" xfId="2" applyFont="1" applyFill="1" applyAlignment="1">
      <alignment horizontal="center" vertical="center" wrapText="1"/>
    </xf>
    <xf numFmtId="164" fontId="2" fillId="0" borderId="2" xfId="2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0" borderId="0" xfId="0"/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3" borderId="0" xfId="0" applyFill="1"/>
    <xf numFmtId="0" fontId="3" fillId="4" borderId="2" xfId="0" applyFont="1" applyFill="1" applyBorder="1" applyAlignment="1">
      <alignment horizontal="left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4" fontId="3" fillId="4" borderId="2" xfId="2" applyFont="1" applyFill="1" applyBorder="1" applyAlignment="1">
      <alignment horizontal="center" vertical="center" wrapText="1"/>
    </xf>
    <xf numFmtId="164" fontId="2" fillId="4" borderId="2" xfId="2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4" fontId="5" fillId="4" borderId="2" xfId="2" applyFont="1" applyFill="1" applyBorder="1" applyAlignment="1">
      <alignment horizontal="center" vertical="center" wrapText="1"/>
    </xf>
    <xf numFmtId="0" fontId="2" fillId="4" borderId="2" xfId="0" applyFont="1" applyFill="1" applyBorder="1"/>
    <xf numFmtId="164" fontId="3" fillId="4" borderId="2" xfId="2" applyFont="1" applyFill="1" applyBorder="1" applyAlignment="1">
      <alignment horizontal="center"/>
    </xf>
    <xf numFmtId="164" fontId="2" fillId="4" borderId="2" xfId="2" applyFont="1" applyFill="1" applyBorder="1" applyAlignment="1">
      <alignment horizontal="center"/>
    </xf>
    <xf numFmtId="2" fontId="2" fillId="4" borderId="0" xfId="0" applyNumberFormat="1" applyFont="1" applyFill="1" applyAlignment="1">
      <alignment horizontal="center" wrapText="1"/>
    </xf>
    <xf numFmtId="165" fontId="2" fillId="4" borderId="2" xfId="0" applyNumberFormat="1" applyFont="1" applyFill="1" applyBorder="1" applyAlignment="1">
      <alignment horizontal="center" vertical="center"/>
    </xf>
    <xf numFmtId="164" fontId="3" fillId="4" borderId="2" xfId="2" applyFont="1" applyFill="1" applyBorder="1" applyAlignment="1">
      <alignment horizontal="center" vertical="center"/>
    </xf>
    <xf numFmtId="164" fontId="2" fillId="4" borderId="2" xfId="2" applyFont="1" applyFill="1" applyBorder="1" applyAlignment="1">
      <alignment horizontal="center" vertical="center"/>
    </xf>
    <xf numFmtId="0" fontId="2" fillId="4" borderId="0" xfId="0" applyFont="1" applyFill="1"/>
    <xf numFmtId="0" fontId="7" fillId="0" borderId="2" xfId="1" applyFont="1" applyFill="1" applyBorder="1" applyAlignment="1">
      <alignment horizontal="left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/>
    <xf numFmtId="164" fontId="3" fillId="4" borderId="2" xfId="0" applyNumberFormat="1" applyFont="1" applyFill="1" applyBorder="1"/>
    <xf numFmtId="0" fontId="3" fillId="4" borderId="0" xfId="0" applyFont="1" applyFill="1"/>
    <xf numFmtId="49" fontId="0" fillId="0" borderId="3" xfId="0" applyNumberFormat="1" applyFill="1" applyBorder="1"/>
    <xf numFmtId="166" fontId="0" fillId="0" borderId="3" xfId="0" applyNumberFormat="1" applyFill="1" applyBorder="1"/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2" fillId="0" borderId="2" xfId="2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6/&#1072;&#1085;&#1086;&#1093;&#1080;&#1085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7">
          <cell r="C47">
            <v>326652.74000000005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C6" sqref="C6"/>
    </sheetView>
  </sheetViews>
  <sheetFormatPr defaultRowHeight="15" outlineLevelRow="2" x14ac:dyDescent="0.25"/>
  <cols>
    <col min="1" max="1" width="69.85546875" style="10" customWidth="1"/>
    <col min="2" max="2" width="15.5703125" style="11" hidden="1" customWidth="1"/>
    <col min="3" max="3" width="17.42578125" style="36" customWidth="1"/>
    <col min="4" max="4" width="9.28515625" style="36" customWidth="1"/>
    <col min="5" max="5" width="14.42578125" style="36" customWidth="1"/>
    <col min="6" max="6" width="17.28515625" style="1" customWidth="1"/>
    <col min="7" max="16384" width="9.140625" style="1"/>
  </cols>
  <sheetData>
    <row r="1" spans="1:6" ht="46.5" customHeight="1" x14ac:dyDescent="0.25">
      <c r="A1" s="67" t="s">
        <v>8</v>
      </c>
      <c r="B1" s="67"/>
      <c r="C1" s="67"/>
      <c r="D1" s="67"/>
      <c r="E1" s="67"/>
    </row>
    <row r="2" spans="1:6" ht="17.25" customHeight="1" x14ac:dyDescent="0.25">
      <c r="A2" s="2" t="s">
        <v>38</v>
      </c>
      <c r="B2" s="3" t="s">
        <v>7</v>
      </c>
      <c r="C2" s="69" t="s">
        <v>76</v>
      </c>
      <c r="D2" s="69"/>
      <c r="E2" s="69"/>
    </row>
    <row r="3" spans="1:6" ht="57" x14ac:dyDescent="0.25">
      <c r="A3" s="4" t="s">
        <v>3</v>
      </c>
      <c r="B3" s="5" t="s">
        <v>0</v>
      </c>
      <c r="C3" s="24" t="s">
        <v>25</v>
      </c>
      <c r="D3" s="25" t="s">
        <v>1</v>
      </c>
      <c r="E3" s="24" t="s">
        <v>2</v>
      </c>
    </row>
    <row r="4" spans="1:6" x14ac:dyDescent="0.25">
      <c r="A4" s="70" t="s">
        <v>74</v>
      </c>
      <c r="B4" s="71"/>
      <c r="C4" s="71"/>
      <c r="D4" s="71"/>
      <c r="E4" s="72"/>
    </row>
    <row r="5" spans="1:6" ht="18" customHeight="1" x14ac:dyDescent="0.25">
      <c r="A5" s="4" t="s">
        <v>77</v>
      </c>
      <c r="B5" s="5"/>
      <c r="C5" s="24">
        <v>516549.47</v>
      </c>
      <c r="D5" s="25"/>
      <c r="E5" s="24"/>
    </row>
    <row r="6" spans="1:6" ht="16.5" customHeight="1" x14ac:dyDescent="0.25">
      <c r="A6" s="4" t="s">
        <v>80</v>
      </c>
      <c r="B6" s="5"/>
      <c r="C6" s="24">
        <v>551948.03</v>
      </c>
      <c r="D6" s="25"/>
      <c r="E6" s="24"/>
    </row>
    <row r="7" spans="1:6" x14ac:dyDescent="0.25">
      <c r="A7" s="4" t="s">
        <v>78</v>
      </c>
      <c r="B7" s="5"/>
      <c r="C7" s="24">
        <f>C6-C5</f>
        <v>35398.560000000056</v>
      </c>
      <c r="D7" s="25"/>
      <c r="E7" s="24"/>
    </row>
    <row r="8" spans="1:6" x14ac:dyDescent="0.25">
      <c r="A8" s="4" t="s">
        <v>9</v>
      </c>
      <c r="B8" s="5"/>
      <c r="C8" s="24">
        <f>C9</f>
        <v>6771.84</v>
      </c>
      <c r="D8" s="25"/>
      <c r="E8" s="24"/>
    </row>
    <row r="9" spans="1:6" x14ac:dyDescent="0.25">
      <c r="A9" s="58" t="s">
        <v>10</v>
      </c>
      <c r="B9" s="59"/>
      <c r="C9" s="26">
        <f>264.32*12+300*12</f>
        <v>6771.84</v>
      </c>
      <c r="D9" s="25"/>
      <c r="E9" s="26"/>
    </row>
    <row r="10" spans="1:6" x14ac:dyDescent="0.25">
      <c r="A10" s="6" t="s">
        <v>79</v>
      </c>
      <c r="B10" s="7"/>
      <c r="C10" s="24">
        <f>C5+C8-C9</f>
        <v>516549.47</v>
      </c>
      <c r="D10" s="26"/>
      <c r="E10" s="26"/>
    </row>
    <row r="11" spans="1:6" x14ac:dyDescent="0.25">
      <c r="A11" s="68" t="s">
        <v>11</v>
      </c>
      <c r="B11" s="68"/>
      <c r="C11" s="68"/>
      <c r="D11" s="68"/>
      <c r="E11" s="68"/>
    </row>
    <row r="12" spans="1:6" ht="15.75" thickBot="1" x14ac:dyDescent="0.3">
      <c r="A12" s="2" t="s">
        <v>13</v>
      </c>
      <c r="B12" s="3" t="e">
        <f>#REF!</f>
        <v>#REF!</v>
      </c>
      <c r="C12" s="27">
        <f>C13+C14</f>
        <v>86429.7</v>
      </c>
      <c r="D12" s="37"/>
      <c r="E12" s="37"/>
      <c r="F12" s="8"/>
    </row>
    <row r="13" spans="1:6" s="39" customFormat="1" ht="15.75" thickBot="1" x14ac:dyDescent="0.3">
      <c r="A13" s="65" t="s">
        <v>85</v>
      </c>
      <c r="B13" s="65"/>
      <c r="C13" s="66">
        <v>42304.5</v>
      </c>
      <c r="D13" s="65" t="s">
        <v>86</v>
      </c>
      <c r="E13" s="66">
        <v>10710</v>
      </c>
    </row>
    <row r="14" spans="1:6" s="39" customFormat="1" ht="15.75" thickBot="1" x14ac:dyDescent="0.3">
      <c r="A14" s="65" t="s">
        <v>87</v>
      </c>
      <c r="B14" s="65"/>
      <c r="C14" s="66">
        <v>44125.2</v>
      </c>
      <c r="D14" s="65" t="s">
        <v>4</v>
      </c>
      <c r="E14" s="66">
        <v>10710</v>
      </c>
    </row>
    <row r="15" spans="1:6" s="47" customFormat="1" ht="30.75" customHeight="1" thickBot="1" x14ac:dyDescent="0.3">
      <c r="A15" s="43" t="s">
        <v>14</v>
      </c>
      <c r="B15" s="44" t="e">
        <f>#REF!</f>
        <v>#REF!</v>
      </c>
      <c r="C15" s="45">
        <f>C16+C17</f>
        <v>38118.32</v>
      </c>
      <c r="D15" s="46"/>
      <c r="E15" s="46"/>
    </row>
    <row r="16" spans="1:6" s="39" customFormat="1" ht="15.75" thickBot="1" x14ac:dyDescent="0.3">
      <c r="A16" s="65" t="s">
        <v>88</v>
      </c>
      <c r="B16" s="65"/>
      <c r="C16" s="66">
        <v>17775.78</v>
      </c>
      <c r="D16" s="65" t="s">
        <v>4</v>
      </c>
      <c r="E16" s="66">
        <v>10708.3</v>
      </c>
    </row>
    <row r="17" spans="1:7" s="39" customFormat="1" ht="15.75" thickBot="1" x14ac:dyDescent="0.3">
      <c r="A17" s="65" t="s">
        <v>89</v>
      </c>
      <c r="B17" s="65"/>
      <c r="C17" s="66">
        <v>20342.54</v>
      </c>
      <c r="D17" s="65" t="s">
        <v>4</v>
      </c>
      <c r="E17" s="66">
        <v>10706.6</v>
      </c>
    </row>
    <row r="18" spans="1:7" s="47" customFormat="1" ht="15.75" thickBot="1" x14ac:dyDescent="0.3">
      <c r="A18" s="43" t="s">
        <v>15</v>
      </c>
      <c r="B18" s="48" t="e">
        <f>#REF!+#REF!</f>
        <v>#REF!</v>
      </c>
      <c r="C18" s="45">
        <f>C19</f>
        <v>4656.24</v>
      </c>
      <c r="D18" s="49"/>
      <c r="E18" s="46"/>
    </row>
    <row r="19" spans="1:7" s="39" customFormat="1" ht="15.75" thickBot="1" x14ac:dyDescent="0.3">
      <c r="A19" s="65" t="s">
        <v>90</v>
      </c>
      <c r="B19" s="65"/>
      <c r="C19" s="66">
        <v>4656.24</v>
      </c>
      <c r="D19" s="65" t="s">
        <v>12</v>
      </c>
      <c r="E19" s="66">
        <v>72</v>
      </c>
    </row>
    <row r="20" spans="1:7" s="47" customFormat="1" ht="29.25" thickBot="1" x14ac:dyDescent="0.3">
      <c r="A20" s="43" t="s">
        <v>16</v>
      </c>
      <c r="B20" s="44"/>
      <c r="C20" s="45">
        <f>C21+C22+C23+C24+C25+C26</f>
        <v>12102.3</v>
      </c>
      <c r="D20" s="46"/>
      <c r="E20" s="46"/>
    </row>
    <row r="21" spans="1:7" s="39" customFormat="1" ht="15.75" thickBot="1" x14ac:dyDescent="0.3">
      <c r="A21" s="65" t="s">
        <v>91</v>
      </c>
      <c r="B21" s="65"/>
      <c r="C21" s="66">
        <v>1071</v>
      </c>
      <c r="D21" s="65" t="s">
        <v>4</v>
      </c>
      <c r="E21" s="66">
        <v>10710</v>
      </c>
    </row>
    <row r="22" spans="1:7" s="39" customFormat="1" ht="15.75" thickBot="1" x14ac:dyDescent="0.3">
      <c r="A22" s="65" t="s">
        <v>92</v>
      </c>
      <c r="B22" s="65"/>
      <c r="C22" s="66">
        <v>963.9</v>
      </c>
      <c r="D22" s="65" t="s">
        <v>4</v>
      </c>
      <c r="E22" s="66">
        <v>10710</v>
      </c>
    </row>
    <row r="23" spans="1:7" s="39" customFormat="1" ht="15.75" thickBot="1" x14ac:dyDescent="0.3">
      <c r="A23" s="65" t="s">
        <v>93</v>
      </c>
      <c r="B23" s="65"/>
      <c r="C23" s="66">
        <v>963.9</v>
      </c>
      <c r="D23" s="65" t="s">
        <v>4</v>
      </c>
      <c r="E23" s="66">
        <v>10710</v>
      </c>
    </row>
    <row r="24" spans="1:7" s="39" customFormat="1" ht="15.75" thickBot="1" x14ac:dyDescent="0.3">
      <c r="A24" s="65" t="s">
        <v>94</v>
      </c>
      <c r="B24" s="65"/>
      <c r="C24" s="66">
        <v>963.9</v>
      </c>
      <c r="D24" s="65" t="s">
        <v>4</v>
      </c>
      <c r="E24" s="66">
        <v>10710</v>
      </c>
    </row>
    <row r="25" spans="1:7" s="39" customFormat="1" ht="15.75" thickBot="1" x14ac:dyDescent="0.3">
      <c r="A25" s="65" t="s">
        <v>95</v>
      </c>
      <c r="B25" s="65"/>
      <c r="C25" s="66">
        <v>4069.8</v>
      </c>
      <c r="D25" s="65" t="s">
        <v>4</v>
      </c>
      <c r="E25" s="66">
        <v>10710</v>
      </c>
    </row>
    <row r="26" spans="1:7" s="39" customFormat="1" ht="15.75" thickBot="1" x14ac:dyDescent="0.3">
      <c r="A26" s="65" t="s">
        <v>96</v>
      </c>
      <c r="B26" s="65"/>
      <c r="C26" s="66">
        <v>4069.8</v>
      </c>
      <c r="D26" s="65" t="s">
        <v>4</v>
      </c>
      <c r="E26" s="66">
        <v>10710</v>
      </c>
    </row>
    <row r="27" spans="1:7" s="47" customFormat="1" ht="43.5" outlineLevel="1" thickBot="1" x14ac:dyDescent="0.3">
      <c r="A27" s="43" t="s">
        <v>19</v>
      </c>
      <c r="B27" s="50"/>
      <c r="C27" s="51">
        <f>SUM(C28:C33)</f>
        <v>10361.219999999999</v>
      </c>
      <c r="D27" s="52"/>
      <c r="E27" s="52"/>
      <c r="F27" s="53"/>
      <c r="G27" s="53"/>
    </row>
    <row r="28" spans="1:7" s="39" customFormat="1" ht="15.75" thickBot="1" x14ac:dyDescent="0.3">
      <c r="A28" s="65" t="s">
        <v>120</v>
      </c>
      <c r="B28" s="65"/>
      <c r="C28" s="66">
        <v>238.2</v>
      </c>
      <c r="D28" s="65" t="s">
        <v>106</v>
      </c>
      <c r="E28" s="66">
        <v>3</v>
      </c>
    </row>
    <row r="29" spans="1:7" s="39" customFormat="1" ht="15.75" thickBot="1" x14ac:dyDescent="0.3">
      <c r="A29" s="65" t="s">
        <v>121</v>
      </c>
      <c r="B29" s="65"/>
      <c r="C29" s="66">
        <v>373.68</v>
      </c>
      <c r="D29" s="65" t="s">
        <v>4</v>
      </c>
      <c r="E29" s="66">
        <v>3</v>
      </c>
    </row>
    <row r="30" spans="1:7" s="39" customFormat="1" ht="15.75" thickBot="1" x14ac:dyDescent="0.3">
      <c r="A30" s="65" t="s">
        <v>122</v>
      </c>
      <c r="B30" s="65"/>
      <c r="C30" s="66">
        <v>7679.61</v>
      </c>
      <c r="D30" s="65" t="s">
        <v>86</v>
      </c>
      <c r="E30" s="66">
        <v>3</v>
      </c>
    </row>
    <row r="31" spans="1:7" s="39" customFormat="1" ht="15.75" thickBot="1" x14ac:dyDescent="0.3">
      <c r="A31" s="65" t="s">
        <v>123</v>
      </c>
      <c r="B31" s="65"/>
      <c r="C31" s="66">
        <v>1199.99</v>
      </c>
      <c r="D31" s="65" t="s">
        <v>106</v>
      </c>
      <c r="E31" s="66">
        <v>1</v>
      </c>
    </row>
    <row r="32" spans="1:7" s="39" customFormat="1" ht="15.75" thickBot="1" x14ac:dyDescent="0.3">
      <c r="A32" s="65" t="s">
        <v>124</v>
      </c>
      <c r="B32" s="65"/>
      <c r="C32" s="66">
        <v>495.08</v>
      </c>
      <c r="D32" s="65" t="s">
        <v>125</v>
      </c>
      <c r="E32" s="66">
        <v>2</v>
      </c>
    </row>
    <row r="33" spans="1:5" s="39" customFormat="1" ht="15.75" thickBot="1" x14ac:dyDescent="0.3">
      <c r="A33" s="65" t="s">
        <v>126</v>
      </c>
      <c r="B33" s="65"/>
      <c r="C33" s="66">
        <v>374.66</v>
      </c>
      <c r="D33" s="65" t="s">
        <v>127</v>
      </c>
      <c r="E33" s="66">
        <v>1</v>
      </c>
    </row>
    <row r="34" spans="1:5" s="57" customFormat="1" ht="43.5" outlineLevel="2" thickBot="1" x14ac:dyDescent="0.3">
      <c r="A34" s="43" t="s">
        <v>20</v>
      </c>
      <c r="B34" s="54" t="e">
        <f>SUM(#REF!)</f>
        <v>#REF!</v>
      </c>
      <c r="C34" s="55">
        <f>SUM(C35:C50)</f>
        <v>97783.930000000008</v>
      </c>
      <c r="D34" s="56"/>
      <c r="E34" s="56"/>
    </row>
    <row r="35" spans="1:5" s="39" customFormat="1" ht="15.75" thickBot="1" x14ac:dyDescent="0.3">
      <c r="A35" s="65" t="s">
        <v>36</v>
      </c>
      <c r="B35" s="65"/>
      <c r="C35" s="66">
        <v>5671.5</v>
      </c>
      <c r="D35" s="65" t="s">
        <v>37</v>
      </c>
      <c r="E35" s="66">
        <v>10</v>
      </c>
    </row>
    <row r="36" spans="1:5" s="39" customFormat="1" ht="15.75" thickBot="1" x14ac:dyDescent="0.3">
      <c r="A36" s="65" t="s">
        <v>32</v>
      </c>
      <c r="B36" s="65"/>
      <c r="C36" s="66">
        <v>809.36</v>
      </c>
      <c r="D36" s="65" t="s">
        <v>33</v>
      </c>
      <c r="E36" s="66">
        <v>1</v>
      </c>
    </row>
    <row r="37" spans="1:5" s="39" customFormat="1" ht="15.75" thickBot="1" x14ac:dyDescent="0.3">
      <c r="A37" s="65" t="s">
        <v>105</v>
      </c>
      <c r="B37" s="65"/>
      <c r="C37" s="66">
        <v>7252.19</v>
      </c>
      <c r="D37" s="65" t="s">
        <v>106</v>
      </c>
      <c r="E37" s="66">
        <v>1</v>
      </c>
    </row>
    <row r="38" spans="1:5" s="39" customFormat="1" ht="15.75" thickBot="1" x14ac:dyDescent="0.3">
      <c r="A38" s="65" t="s">
        <v>107</v>
      </c>
      <c r="B38" s="65"/>
      <c r="C38" s="66">
        <v>0</v>
      </c>
      <c r="D38" s="65" t="s">
        <v>70</v>
      </c>
      <c r="E38" s="66">
        <v>0</v>
      </c>
    </row>
    <row r="39" spans="1:5" s="39" customFormat="1" ht="15.75" thickBot="1" x14ac:dyDescent="0.3">
      <c r="A39" s="65" t="s">
        <v>108</v>
      </c>
      <c r="B39" s="65"/>
      <c r="C39" s="66">
        <v>1144.29</v>
      </c>
      <c r="D39" s="65" t="s">
        <v>70</v>
      </c>
      <c r="E39" s="66">
        <v>3</v>
      </c>
    </row>
    <row r="40" spans="1:5" s="39" customFormat="1" ht="15.75" thickBot="1" x14ac:dyDescent="0.3">
      <c r="A40" s="65" t="s">
        <v>109</v>
      </c>
      <c r="B40" s="65"/>
      <c r="C40" s="66">
        <v>1117.43</v>
      </c>
      <c r="D40" s="65" t="s">
        <v>106</v>
      </c>
      <c r="E40" s="66">
        <v>1</v>
      </c>
    </row>
    <row r="41" spans="1:5" s="39" customFormat="1" ht="15.75" thickBot="1" x14ac:dyDescent="0.3">
      <c r="A41" s="65" t="s">
        <v>110</v>
      </c>
      <c r="B41" s="65"/>
      <c r="C41" s="66">
        <v>4598.88</v>
      </c>
      <c r="D41" s="65" t="s">
        <v>86</v>
      </c>
      <c r="E41" s="66">
        <v>33</v>
      </c>
    </row>
    <row r="42" spans="1:5" s="39" customFormat="1" ht="15.75" thickBot="1" x14ac:dyDescent="0.3">
      <c r="A42" s="65" t="s">
        <v>111</v>
      </c>
      <c r="B42" s="65"/>
      <c r="C42" s="66">
        <v>12.07</v>
      </c>
      <c r="D42" s="65" t="s">
        <v>86</v>
      </c>
      <c r="E42" s="66">
        <v>0.1</v>
      </c>
    </row>
    <row r="43" spans="1:5" s="39" customFormat="1" ht="15.75" thickBot="1" x14ac:dyDescent="0.3">
      <c r="A43" s="65" t="s">
        <v>112</v>
      </c>
      <c r="B43" s="65"/>
      <c r="C43" s="66">
        <v>609.99</v>
      </c>
      <c r="D43" s="65" t="s">
        <v>106</v>
      </c>
      <c r="E43" s="66">
        <v>1</v>
      </c>
    </row>
    <row r="44" spans="1:5" s="39" customFormat="1" ht="15.75" thickBot="1" x14ac:dyDescent="0.3">
      <c r="A44" s="65" t="s">
        <v>113</v>
      </c>
      <c r="B44" s="65"/>
      <c r="C44" s="66">
        <v>64187.199999999997</v>
      </c>
      <c r="D44" s="65" t="s">
        <v>106</v>
      </c>
      <c r="E44" s="66">
        <v>32</v>
      </c>
    </row>
    <row r="45" spans="1:5" s="39" customFormat="1" ht="15.75" thickBot="1" x14ac:dyDescent="0.3">
      <c r="A45" s="65" t="s">
        <v>114</v>
      </c>
      <c r="B45" s="65"/>
      <c r="C45" s="66">
        <v>7214.6</v>
      </c>
      <c r="D45" s="65" t="s">
        <v>106</v>
      </c>
      <c r="E45" s="66">
        <v>2</v>
      </c>
    </row>
    <row r="46" spans="1:5" s="39" customFormat="1" ht="15.75" thickBot="1" x14ac:dyDescent="0.3">
      <c r="A46" s="65" t="s">
        <v>115</v>
      </c>
      <c r="B46" s="65"/>
      <c r="C46" s="66">
        <v>56.3</v>
      </c>
      <c r="D46" s="65" t="s">
        <v>86</v>
      </c>
      <c r="E46" s="66">
        <v>0.1</v>
      </c>
    </row>
    <row r="47" spans="1:5" s="39" customFormat="1" ht="15.75" thickBot="1" x14ac:dyDescent="0.3">
      <c r="A47" s="65" t="s">
        <v>116</v>
      </c>
      <c r="B47" s="65"/>
      <c r="C47" s="66">
        <v>829.88</v>
      </c>
      <c r="D47" s="65" t="s">
        <v>106</v>
      </c>
      <c r="E47" s="66">
        <v>2</v>
      </c>
    </row>
    <row r="48" spans="1:5" s="39" customFormat="1" ht="15.75" thickBot="1" x14ac:dyDescent="0.3">
      <c r="A48" s="65" t="s">
        <v>117</v>
      </c>
      <c r="B48" s="65"/>
      <c r="C48" s="66">
        <v>1838.45</v>
      </c>
      <c r="D48" s="65" t="s">
        <v>106</v>
      </c>
      <c r="E48" s="66">
        <v>1</v>
      </c>
    </row>
    <row r="49" spans="1:5" s="39" customFormat="1" ht="15.75" thickBot="1" x14ac:dyDescent="0.3">
      <c r="A49" s="65" t="s">
        <v>118</v>
      </c>
      <c r="B49" s="65"/>
      <c r="C49" s="66">
        <v>1639.29</v>
      </c>
      <c r="D49" s="65" t="s">
        <v>106</v>
      </c>
      <c r="E49" s="66">
        <v>3</v>
      </c>
    </row>
    <row r="50" spans="1:5" s="39" customFormat="1" ht="15.75" thickBot="1" x14ac:dyDescent="0.3">
      <c r="A50" s="65" t="s">
        <v>119</v>
      </c>
      <c r="B50" s="65"/>
      <c r="C50" s="66">
        <v>802.5</v>
      </c>
      <c r="D50" s="65" t="s">
        <v>86</v>
      </c>
      <c r="E50" s="66">
        <v>0.5</v>
      </c>
    </row>
    <row r="51" spans="1:5" s="57" customFormat="1" ht="28.5" outlineLevel="2" x14ac:dyDescent="0.25">
      <c r="A51" s="43" t="s">
        <v>26</v>
      </c>
      <c r="B51" s="54" t="e">
        <f>#REF!+#REF!</f>
        <v>#REF!</v>
      </c>
      <c r="C51" s="55">
        <v>0</v>
      </c>
      <c r="D51" s="56"/>
      <c r="E51" s="56"/>
    </row>
    <row r="52" spans="1:5" s="57" customFormat="1" ht="28.5" outlineLevel="2" x14ac:dyDescent="0.25">
      <c r="A52" s="43" t="s">
        <v>27</v>
      </c>
      <c r="B52" s="54" t="e">
        <f>SUM(#REF!)</f>
        <v>#REF!</v>
      </c>
      <c r="C52" s="55">
        <v>0</v>
      </c>
      <c r="D52" s="56"/>
      <c r="E52" s="56"/>
    </row>
    <row r="53" spans="1:5" s="57" customFormat="1" outlineLevel="2" x14ac:dyDescent="0.25">
      <c r="A53" s="43" t="s">
        <v>28</v>
      </c>
      <c r="B53" s="54" t="e">
        <f>#REF!</f>
        <v>#REF!</v>
      </c>
      <c r="C53" s="55">
        <v>0</v>
      </c>
      <c r="D53" s="56"/>
      <c r="E53" s="56"/>
    </row>
    <row r="54" spans="1:5" s="57" customFormat="1" ht="28.5" outlineLevel="2" x14ac:dyDescent="0.25">
      <c r="A54" s="43" t="s">
        <v>29</v>
      </c>
      <c r="B54" s="54" t="e">
        <f>#REF!+#REF!</f>
        <v>#REF!</v>
      </c>
      <c r="C54" s="55">
        <v>0</v>
      </c>
      <c r="D54" s="56"/>
      <c r="E54" s="56"/>
    </row>
    <row r="55" spans="1:5" s="57" customFormat="1" ht="29.25" outlineLevel="2" thickBot="1" x14ac:dyDescent="0.3">
      <c r="A55" s="43" t="s">
        <v>30</v>
      </c>
      <c r="B55" s="54" t="e">
        <f>#REF!</f>
        <v>#REF!</v>
      </c>
      <c r="C55" s="55">
        <f>C56+C57</f>
        <v>5140.8</v>
      </c>
      <c r="D55" s="56"/>
      <c r="E55" s="56"/>
    </row>
    <row r="56" spans="1:5" s="39" customFormat="1" ht="15.75" thickBot="1" x14ac:dyDescent="0.3">
      <c r="A56" s="65" t="s">
        <v>97</v>
      </c>
      <c r="B56" s="65"/>
      <c r="C56" s="66">
        <v>2463.3000000000002</v>
      </c>
      <c r="D56" s="65" t="s">
        <v>4</v>
      </c>
      <c r="E56" s="66">
        <v>10710</v>
      </c>
    </row>
    <row r="57" spans="1:5" s="39" customFormat="1" ht="15.75" thickBot="1" x14ac:dyDescent="0.3">
      <c r="A57" s="65" t="s">
        <v>98</v>
      </c>
      <c r="B57" s="65"/>
      <c r="C57" s="66">
        <v>2677.5</v>
      </c>
      <c r="D57" s="65" t="s">
        <v>4</v>
      </c>
      <c r="E57" s="66">
        <v>10710</v>
      </c>
    </row>
    <row r="58" spans="1:5" s="57" customFormat="1" ht="29.25" outlineLevel="2" thickBot="1" x14ac:dyDescent="0.3">
      <c r="A58" s="43" t="s">
        <v>21</v>
      </c>
      <c r="B58" s="54" t="e">
        <f>B60+#REF!</f>
        <v>#REF!</v>
      </c>
      <c r="C58" s="55">
        <f>C59+C60</f>
        <v>19920.599999999999</v>
      </c>
      <c r="D58" s="56"/>
      <c r="E58" s="56"/>
    </row>
    <row r="59" spans="1:5" s="39" customFormat="1" ht="15.75" thickBot="1" x14ac:dyDescent="0.3">
      <c r="A59" s="65" t="s">
        <v>99</v>
      </c>
      <c r="B59" s="65"/>
      <c r="C59" s="66">
        <v>9639</v>
      </c>
      <c r="D59" s="65" t="s">
        <v>86</v>
      </c>
      <c r="E59" s="66">
        <v>10710</v>
      </c>
    </row>
    <row r="60" spans="1:5" s="39" customFormat="1" ht="15.75" thickBot="1" x14ac:dyDescent="0.3">
      <c r="A60" s="65" t="s">
        <v>100</v>
      </c>
      <c r="B60" s="65"/>
      <c r="C60" s="66">
        <v>10281.6</v>
      </c>
      <c r="D60" s="65" t="s">
        <v>4</v>
      </c>
      <c r="E60" s="66">
        <v>10710</v>
      </c>
    </row>
    <row r="61" spans="1:5" s="57" customFormat="1" ht="28.5" outlineLevel="2" x14ac:dyDescent="0.25">
      <c r="A61" s="43" t="s">
        <v>22</v>
      </c>
      <c r="B61" s="54" t="e">
        <f>#REF!</f>
        <v>#REF!</v>
      </c>
      <c r="C61" s="55">
        <v>0</v>
      </c>
      <c r="D61" s="56"/>
      <c r="E61" s="56"/>
    </row>
    <row r="62" spans="1:5" s="57" customFormat="1" ht="57.75" outlineLevel="2" thickBot="1" x14ac:dyDescent="0.3">
      <c r="A62" s="43" t="s">
        <v>23</v>
      </c>
      <c r="B62" s="54" t="e">
        <f>SUM(#REF!)</f>
        <v>#REF!</v>
      </c>
      <c r="C62" s="55">
        <f>C63+C64+C65+C66</f>
        <v>52139.630000000005</v>
      </c>
      <c r="D62" s="56"/>
      <c r="E62" s="56"/>
    </row>
    <row r="63" spans="1:5" s="39" customFormat="1" ht="15.75" thickBot="1" x14ac:dyDescent="0.3">
      <c r="A63" s="65" t="s">
        <v>101</v>
      </c>
      <c r="B63" s="65"/>
      <c r="C63" s="66">
        <v>182.07</v>
      </c>
      <c r="D63" s="65" t="s">
        <v>4</v>
      </c>
      <c r="E63" s="66">
        <v>10710</v>
      </c>
    </row>
    <row r="64" spans="1:5" s="39" customFormat="1" ht="15.75" thickBot="1" x14ac:dyDescent="0.3">
      <c r="A64" s="65" t="s">
        <v>102</v>
      </c>
      <c r="B64" s="65"/>
      <c r="C64" s="66">
        <v>182.07</v>
      </c>
      <c r="D64" s="65" t="s">
        <v>4</v>
      </c>
      <c r="E64" s="66">
        <v>10710</v>
      </c>
    </row>
    <row r="65" spans="1:6" s="39" customFormat="1" ht="15.75" thickBot="1" x14ac:dyDescent="0.3">
      <c r="A65" s="65" t="s">
        <v>103</v>
      </c>
      <c r="B65" s="65"/>
      <c r="C65" s="66">
        <v>24786.720000000001</v>
      </c>
      <c r="D65" s="65" t="s">
        <v>4</v>
      </c>
      <c r="E65" s="66">
        <v>10117.030000000001</v>
      </c>
    </row>
    <row r="66" spans="1:6" s="39" customFormat="1" ht="15.75" thickBot="1" x14ac:dyDescent="0.3">
      <c r="A66" s="65" t="s">
        <v>104</v>
      </c>
      <c r="B66" s="65"/>
      <c r="C66" s="66">
        <v>26988.77</v>
      </c>
      <c r="D66" s="65" t="s">
        <v>4</v>
      </c>
      <c r="E66" s="66">
        <v>9814.1</v>
      </c>
    </row>
    <row r="67" spans="1:6" s="64" customFormat="1" ht="14.25" x14ac:dyDescent="0.2">
      <c r="A67" s="62" t="s">
        <v>75</v>
      </c>
      <c r="B67" s="62"/>
      <c r="C67" s="63">
        <f>C68</f>
        <v>2400</v>
      </c>
      <c r="D67" s="62"/>
      <c r="E67" s="62"/>
    </row>
    <row r="68" spans="1:6" s="9" customFormat="1" ht="45" outlineLevel="2" x14ac:dyDescent="0.25">
      <c r="A68" s="60" t="s">
        <v>41</v>
      </c>
      <c r="B68" s="61">
        <f>C68/1.18</f>
        <v>2033.898305084746</v>
      </c>
      <c r="C68" s="31">
        <f>E68*5*12</f>
        <v>2400</v>
      </c>
      <c r="D68" s="28" t="s">
        <v>6</v>
      </c>
      <c r="E68" s="31">
        <v>40</v>
      </c>
    </row>
    <row r="69" spans="1:6" s="9" customFormat="1" outlineLevel="2" x14ac:dyDescent="0.25">
      <c r="A69" s="15" t="s">
        <v>81</v>
      </c>
      <c r="B69" s="16" t="e">
        <f>B12+B15+B18+#REF!+B34+B51+B52+B53+B54+B55+B58+B61+B62+#REF!</f>
        <v>#REF!</v>
      </c>
      <c r="C69" s="29">
        <f>C12++C15+C18+C20+C27+C34+C51+C52+C54+C55+C58+C61+C62</f>
        <v>326652.74</v>
      </c>
      <c r="D69" s="30"/>
      <c r="E69" s="30"/>
      <c r="F69" s="9" t="b">
        <f>C69=[1]Лист1!$C$47</f>
        <v>1</v>
      </c>
    </row>
    <row r="70" spans="1:6" s="9" customFormat="1" outlineLevel="2" x14ac:dyDescent="0.25">
      <c r="A70" s="15" t="s">
        <v>82</v>
      </c>
      <c r="B70" s="17"/>
      <c r="C70" s="29">
        <f>C69*1.18+C67</f>
        <v>387850.23319999996</v>
      </c>
      <c r="D70" s="30"/>
      <c r="E70" s="30"/>
    </row>
    <row r="71" spans="1:6" s="9" customFormat="1" outlineLevel="2" x14ac:dyDescent="0.25">
      <c r="A71" s="15" t="s">
        <v>83</v>
      </c>
      <c r="B71" s="17"/>
      <c r="C71" s="29">
        <f>C5+C8-C70</f>
        <v>135471.07680000004</v>
      </c>
      <c r="D71" s="30"/>
      <c r="E71" s="30"/>
    </row>
    <row r="72" spans="1:6" s="9" customFormat="1" ht="28.5" outlineLevel="2" x14ac:dyDescent="0.25">
      <c r="A72" s="2" t="s">
        <v>84</v>
      </c>
      <c r="B72" s="14"/>
      <c r="C72" s="29">
        <f>C71+C7</f>
        <v>170869.63680000009</v>
      </c>
      <c r="D72" s="30"/>
      <c r="E72" s="30"/>
    </row>
    <row r="73" spans="1:6" s="9" customFormat="1" outlineLevel="2" x14ac:dyDescent="0.25">
      <c r="A73" s="18"/>
      <c r="B73" s="19"/>
      <c r="C73" s="32"/>
      <c r="D73" s="32"/>
      <c r="E73" s="32"/>
    </row>
    <row r="74" spans="1:6" s="9" customFormat="1" outlineLevel="2" x14ac:dyDescent="0.25">
      <c r="A74" s="18"/>
      <c r="B74" s="19"/>
      <c r="C74" s="32"/>
      <c r="D74" s="32"/>
      <c r="E74" s="32"/>
    </row>
    <row r="75" spans="1:6" x14ac:dyDescent="0.25">
      <c r="A75" s="12"/>
      <c r="B75" s="13"/>
      <c r="C75" s="33"/>
      <c r="D75" s="34"/>
      <c r="E75" s="34"/>
    </row>
    <row r="76" spans="1:6" x14ac:dyDescent="0.25">
      <c r="A76" s="20"/>
      <c r="B76" s="21"/>
      <c r="C76" s="35"/>
      <c r="D76" s="35"/>
      <c r="E76" s="35"/>
    </row>
    <row r="77" spans="1:6" s="9" customFormat="1" outlineLevel="2" x14ac:dyDescent="0.25">
      <c r="A77" s="18"/>
      <c r="B77" s="19"/>
      <c r="C77" s="32"/>
      <c r="D77" s="32"/>
      <c r="E77" s="32"/>
    </row>
    <row r="78" spans="1:6" x14ac:dyDescent="0.25">
      <c r="A78" s="12"/>
      <c r="B78" s="22"/>
      <c r="C78" s="33"/>
      <c r="D78" s="34"/>
      <c r="E78" s="34"/>
      <c r="F78" s="8"/>
    </row>
    <row r="79" spans="1:6" ht="16.5" customHeight="1" x14ac:dyDescent="0.25">
      <c r="A79" s="12"/>
      <c r="B79" s="23"/>
      <c r="C79" s="33"/>
      <c r="D79" s="34"/>
      <c r="E79" s="34"/>
    </row>
    <row r="80" spans="1:6" x14ac:dyDescent="0.25">
      <c r="A80" s="12"/>
      <c r="B80" s="23"/>
      <c r="C80" s="33"/>
      <c r="D80" s="34"/>
      <c r="E80" s="34"/>
    </row>
    <row r="81" spans="1:5" x14ac:dyDescent="0.25">
      <c r="A81" s="12"/>
      <c r="B81" s="23"/>
      <c r="C81" s="33"/>
      <c r="D81" s="33"/>
      <c r="E81" s="34"/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72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6"/>
  <sheetViews>
    <sheetView topLeftCell="A52" workbookViewId="0">
      <selection activeCell="A74" sqref="A74:XFD74"/>
    </sheetView>
  </sheetViews>
  <sheetFormatPr defaultRowHeight="15" x14ac:dyDescent="0.25"/>
  <cols>
    <col min="1" max="1" width="37.42578125" customWidth="1"/>
    <col min="2" max="2" width="15.140625" style="39" hidden="1" customWidth="1"/>
    <col min="3" max="3" width="14" customWidth="1"/>
    <col min="4" max="4" width="6.7109375" customWidth="1"/>
    <col min="5" max="5" width="11.85546875" customWidth="1"/>
  </cols>
  <sheetData>
    <row r="2" spans="1:5" x14ac:dyDescent="0.25">
      <c r="A2" s="39"/>
      <c r="C2" s="39"/>
      <c r="D2" s="39"/>
      <c r="E2" s="39"/>
    </row>
    <row r="3" spans="1:5" x14ac:dyDescent="0.25">
      <c r="A3" s="39"/>
      <c r="C3" s="39"/>
      <c r="D3" s="39"/>
      <c r="E3" s="39"/>
    </row>
    <row r="4" spans="1:5" ht="15.75" thickBot="1" x14ac:dyDescent="0.3">
      <c r="A4" s="39"/>
      <c r="C4" s="39"/>
      <c r="D4" s="39"/>
      <c r="E4" s="39"/>
    </row>
    <row r="5" spans="1:5" ht="30.75" thickBot="1" x14ac:dyDescent="0.3">
      <c r="A5" s="40" t="s">
        <v>42</v>
      </c>
      <c r="B5" s="40"/>
      <c r="C5" s="40" t="s">
        <v>43</v>
      </c>
      <c r="D5" s="40" t="s">
        <v>44</v>
      </c>
      <c r="E5" s="40" t="s">
        <v>45</v>
      </c>
    </row>
    <row r="6" spans="1:5" s="42" customFormat="1" ht="15.75" thickBot="1" x14ac:dyDescent="0.3">
      <c r="A6" s="38" t="s">
        <v>46</v>
      </c>
      <c r="B6" s="38"/>
      <c r="C6" s="38">
        <v>24210</v>
      </c>
      <c r="D6" s="38" t="s">
        <v>12</v>
      </c>
      <c r="E6" s="38">
        <v>450</v>
      </c>
    </row>
    <row r="7" spans="1:5" ht="15.75" thickBot="1" x14ac:dyDescent="0.3">
      <c r="A7" s="41"/>
      <c r="B7" s="41"/>
      <c r="C7" s="41">
        <v>24210</v>
      </c>
      <c r="D7" s="41"/>
      <c r="E7" s="41">
        <v>450</v>
      </c>
    </row>
    <row r="8" spans="1:5" s="42" customFormat="1" ht="15.75" thickBot="1" x14ac:dyDescent="0.3">
      <c r="A8" s="38" t="s">
        <v>47</v>
      </c>
      <c r="B8" s="38"/>
      <c r="C8" s="38">
        <v>23564.400000000001</v>
      </c>
      <c r="D8" s="38" t="s">
        <v>12</v>
      </c>
      <c r="E8" s="38">
        <v>438</v>
      </c>
    </row>
    <row r="9" spans="1:5" ht="15.75" thickBot="1" x14ac:dyDescent="0.3">
      <c r="A9" s="41"/>
      <c r="B9" s="41"/>
      <c r="C9" s="41">
        <v>23564.400000000001</v>
      </c>
      <c r="D9" s="41"/>
      <c r="E9" s="41">
        <v>438</v>
      </c>
    </row>
    <row r="10" spans="1:5" s="42" customFormat="1" ht="15.75" thickBot="1" x14ac:dyDescent="0.3">
      <c r="A10" s="38" t="s">
        <v>36</v>
      </c>
      <c r="B10" s="38"/>
      <c r="C10" s="38">
        <v>484.53</v>
      </c>
      <c r="D10" s="38" t="s">
        <v>37</v>
      </c>
      <c r="E10" s="38">
        <v>1</v>
      </c>
    </row>
    <row r="11" spans="1:5" ht="15.75" thickBot="1" x14ac:dyDescent="0.3">
      <c r="A11" s="41"/>
      <c r="B11" s="41"/>
      <c r="C11" s="41">
        <v>484.53</v>
      </c>
      <c r="D11" s="41"/>
      <c r="E11" s="41">
        <v>1</v>
      </c>
    </row>
    <row r="12" spans="1:5" s="42" customFormat="1" ht="15.75" thickBot="1" x14ac:dyDescent="0.3">
      <c r="A12" s="38" t="s">
        <v>48</v>
      </c>
      <c r="B12" s="38"/>
      <c r="C12" s="38">
        <v>855.98</v>
      </c>
      <c r="D12" s="38" t="s">
        <v>4</v>
      </c>
      <c r="E12" s="38">
        <v>10699.8</v>
      </c>
    </row>
    <row r="13" spans="1:5" ht="15.75" thickBot="1" x14ac:dyDescent="0.3">
      <c r="A13" s="41"/>
      <c r="B13" s="41"/>
      <c r="C13" s="41">
        <v>855.98</v>
      </c>
      <c r="D13" s="41"/>
      <c r="E13" s="41">
        <v>10699.8</v>
      </c>
    </row>
    <row r="14" spans="1:5" s="42" customFormat="1" ht="15.75" thickBot="1" x14ac:dyDescent="0.3">
      <c r="A14" s="38" t="s">
        <v>49</v>
      </c>
      <c r="B14" s="38"/>
      <c r="C14" s="38">
        <v>962.98</v>
      </c>
      <c r="D14" s="38" t="s">
        <v>4</v>
      </c>
      <c r="E14" s="38">
        <v>10699.8</v>
      </c>
    </row>
    <row r="15" spans="1:5" ht="15.75" thickBot="1" x14ac:dyDescent="0.3">
      <c r="A15" s="41"/>
      <c r="B15" s="41"/>
      <c r="C15" s="41">
        <v>962.98</v>
      </c>
      <c r="D15" s="41"/>
      <c r="E15" s="41">
        <v>10699.8</v>
      </c>
    </row>
    <row r="16" spans="1:5" s="42" customFormat="1" ht="15.75" thickBot="1" x14ac:dyDescent="0.3">
      <c r="A16" s="38" t="s">
        <v>18</v>
      </c>
      <c r="B16" s="38"/>
      <c r="C16" s="38">
        <v>3218.4</v>
      </c>
      <c r="D16" s="38" t="s">
        <v>4</v>
      </c>
      <c r="E16" s="38">
        <v>2235</v>
      </c>
    </row>
    <row r="17" spans="1:5" s="42" customFormat="1" ht="15.75" thickBot="1" x14ac:dyDescent="0.3">
      <c r="A17" s="38" t="s">
        <v>18</v>
      </c>
      <c r="B17" s="38"/>
      <c r="C17" s="38">
        <v>614.88</v>
      </c>
      <c r="D17" s="38" t="s">
        <v>4</v>
      </c>
      <c r="E17" s="38">
        <v>427</v>
      </c>
    </row>
    <row r="18" spans="1:5" ht="15.75" thickBot="1" x14ac:dyDescent="0.3">
      <c r="A18" s="41"/>
      <c r="B18" s="41"/>
      <c r="C18" s="41">
        <v>3833.28</v>
      </c>
      <c r="D18" s="41"/>
      <c r="E18" s="41">
        <v>2662</v>
      </c>
    </row>
    <row r="19" spans="1:5" s="42" customFormat="1" ht="15.75" thickBot="1" x14ac:dyDescent="0.3">
      <c r="A19" s="38" t="s">
        <v>32</v>
      </c>
      <c r="B19" s="38"/>
      <c r="C19" s="38">
        <v>809.36</v>
      </c>
      <c r="D19" s="38" t="s">
        <v>33</v>
      </c>
      <c r="E19" s="38">
        <v>1</v>
      </c>
    </row>
    <row r="20" spans="1:5" ht="15.75" thickBot="1" x14ac:dyDescent="0.3">
      <c r="A20" s="41"/>
      <c r="B20" s="41"/>
      <c r="C20" s="41">
        <v>809.36</v>
      </c>
      <c r="D20" s="41"/>
      <c r="E20" s="41">
        <v>1</v>
      </c>
    </row>
    <row r="21" spans="1:5" s="42" customFormat="1" ht="15.75" thickBot="1" x14ac:dyDescent="0.3">
      <c r="A21" s="38" t="s">
        <v>50</v>
      </c>
      <c r="B21" s="38"/>
      <c r="C21" s="38">
        <v>181.9</v>
      </c>
      <c r="D21" s="38" t="s">
        <v>4</v>
      </c>
      <c r="E21" s="38">
        <v>10699.8</v>
      </c>
    </row>
    <row r="22" spans="1:5" ht="15.75" thickBot="1" x14ac:dyDescent="0.3">
      <c r="A22" s="41"/>
      <c r="B22" s="41"/>
      <c r="C22" s="41">
        <v>181.9</v>
      </c>
      <c r="D22" s="41"/>
      <c r="E22" s="41">
        <v>10699.8</v>
      </c>
    </row>
    <row r="23" spans="1:5" s="42" customFormat="1" ht="15.75" thickBot="1" x14ac:dyDescent="0.3">
      <c r="A23" s="38" t="s">
        <v>51</v>
      </c>
      <c r="B23" s="38"/>
      <c r="C23" s="38">
        <v>181.9</v>
      </c>
      <c r="D23" s="38" t="s">
        <v>4</v>
      </c>
      <c r="E23" s="38">
        <v>10699.8</v>
      </c>
    </row>
    <row r="24" spans="1:5" ht="15.75" thickBot="1" x14ac:dyDescent="0.3">
      <c r="A24" s="41"/>
      <c r="B24" s="41"/>
      <c r="C24" s="41">
        <v>181.9</v>
      </c>
      <c r="D24" s="41"/>
      <c r="E24" s="41">
        <v>10699.8</v>
      </c>
    </row>
    <row r="25" spans="1:5" s="42" customFormat="1" ht="15.75" thickBot="1" x14ac:dyDescent="0.3">
      <c r="A25" s="38" t="s">
        <v>24</v>
      </c>
      <c r="B25" s="38"/>
      <c r="C25" s="38">
        <v>289.19</v>
      </c>
      <c r="D25" s="38" t="s">
        <v>5</v>
      </c>
      <c r="E25" s="38">
        <v>1</v>
      </c>
    </row>
    <row r="26" spans="1:5" ht="15.75" thickBot="1" x14ac:dyDescent="0.3">
      <c r="A26" s="41"/>
      <c r="B26" s="41"/>
      <c r="C26" s="41">
        <v>289.19</v>
      </c>
      <c r="D26" s="41"/>
      <c r="E26" s="41">
        <v>1</v>
      </c>
    </row>
    <row r="27" spans="1:5" s="42" customFormat="1" ht="15.75" thickBot="1" x14ac:dyDescent="0.3">
      <c r="A27" s="38" t="s">
        <v>52</v>
      </c>
      <c r="B27" s="38"/>
      <c r="C27" s="38">
        <v>1040.02</v>
      </c>
      <c r="D27" s="38" t="s">
        <v>5</v>
      </c>
      <c r="E27" s="38">
        <v>2</v>
      </c>
    </row>
    <row r="28" spans="1:5" s="42" customFormat="1" ht="15.75" thickBot="1" x14ac:dyDescent="0.3">
      <c r="A28" s="38" t="s">
        <v>52</v>
      </c>
      <c r="B28" s="38"/>
      <c r="C28" s="38">
        <v>520.01</v>
      </c>
      <c r="D28" s="38" t="s">
        <v>5</v>
      </c>
      <c r="E28" s="38">
        <v>1</v>
      </c>
    </row>
    <row r="29" spans="1:5" ht="15.75" thickBot="1" x14ac:dyDescent="0.3">
      <c r="A29" s="41"/>
      <c r="B29" s="41"/>
      <c r="C29" s="41">
        <v>1560.03</v>
      </c>
      <c r="D29" s="41"/>
      <c r="E29" s="41">
        <v>3</v>
      </c>
    </row>
    <row r="30" spans="1:5" s="42" customFormat="1" ht="15.75" thickBot="1" x14ac:dyDescent="0.3">
      <c r="A30" s="38" t="s">
        <v>53</v>
      </c>
      <c r="B30" s="38"/>
      <c r="C30" s="38">
        <v>5061.01</v>
      </c>
      <c r="D30" s="38" t="s">
        <v>4</v>
      </c>
      <c r="E30" s="38">
        <v>10699.8</v>
      </c>
    </row>
    <row r="31" spans="1:5" ht="15.75" thickBot="1" x14ac:dyDescent="0.3">
      <c r="A31" s="41"/>
      <c r="B31" s="41"/>
      <c r="C31" s="41">
        <v>5061.01</v>
      </c>
      <c r="D31" s="41"/>
      <c r="E31" s="41">
        <v>10699.8</v>
      </c>
    </row>
    <row r="32" spans="1:5" s="42" customFormat="1" ht="15.75" thickBot="1" x14ac:dyDescent="0.3">
      <c r="A32" s="38" t="s">
        <v>54</v>
      </c>
      <c r="B32" s="38"/>
      <c r="C32" s="38">
        <v>7275.86</v>
      </c>
      <c r="D32" s="38" t="s">
        <v>4</v>
      </c>
      <c r="E32" s="38">
        <v>10699.8</v>
      </c>
    </row>
    <row r="33" spans="1:5" ht="15.75" thickBot="1" x14ac:dyDescent="0.3">
      <c r="A33" s="41"/>
      <c r="B33" s="41"/>
      <c r="C33" s="41">
        <v>7275.86</v>
      </c>
      <c r="D33" s="41"/>
      <c r="E33" s="41">
        <v>10699.8</v>
      </c>
    </row>
    <row r="34" spans="1:5" s="42" customFormat="1" ht="15.75" thickBot="1" x14ac:dyDescent="0.3">
      <c r="A34" s="38" t="s">
        <v>55</v>
      </c>
      <c r="B34" s="38"/>
      <c r="C34" s="38">
        <v>2032.96</v>
      </c>
      <c r="D34" s="38" t="s">
        <v>4</v>
      </c>
      <c r="E34" s="38">
        <v>10699.8</v>
      </c>
    </row>
    <row r="35" spans="1:5" ht="15.75" thickBot="1" x14ac:dyDescent="0.3">
      <c r="A35" s="41"/>
      <c r="B35" s="41"/>
      <c r="C35" s="41">
        <v>2032.96</v>
      </c>
      <c r="D35" s="41"/>
      <c r="E35" s="41">
        <v>10699.8</v>
      </c>
    </row>
    <row r="36" spans="1:5" s="42" customFormat="1" ht="15.75" thickBot="1" x14ac:dyDescent="0.3">
      <c r="A36" s="38" t="s">
        <v>56</v>
      </c>
      <c r="B36" s="38"/>
      <c r="C36" s="38">
        <v>2246.96</v>
      </c>
      <c r="D36" s="38" t="s">
        <v>4</v>
      </c>
      <c r="E36" s="38">
        <v>10699.8</v>
      </c>
    </row>
    <row r="37" spans="1:5" ht="15.75" thickBot="1" x14ac:dyDescent="0.3">
      <c r="A37" s="41"/>
      <c r="B37" s="41"/>
      <c r="C37" s="41">
        <v>2246.96</v>
      </c>
      <c r="D37" s="41"/>
      <c r="E37" s="41">
        <v>10699.8</v>
      </c>
    </row>
    <row r="38" spans="1:5" s="42" customFormat="1" ht="15.75" thickBot="1" x14ac:dyDescent="0.3">
      <c r="A38" s="38" t="s">
        <v>57</v>
      </c>
      <c r="B38" s="38"/>
      <c r="C38" s="38">
        <v>13267.74</v>
      </c>
      <c r="D38" s="38" t="s">
        <v>4</v>
      </c>
      <c r="E38" s="38">
        <v>10699.8</v>
      </c>
    </row>
    <row r="39" spans="1:5" ht="15.75" thickBot="1" x14ac:dyDescent="0.3">
      <c r="A39" s="41"/>
      <c r="B39" s="41"/>
      <c r="C39" s="41">
        <v>13267.74</v>
      </c>
      <c r="D39" s="41"/>
      <c r="E39" s="41">
        <v>10699.8</v>
      </c>
    </row>
    <row r="40" spans="1:5" s="42" customFormat="1" ht="15.75" thickBot="1" x14ac:dyDescent="0.3">
      <c r="A40" s="38" t="s">
        <v>58</v>
      </c>
      <c r="B40" s="38"/>
      <c r="C40" s="38">
        <v>17333.7</v>
      </c>
      <c r="D40" s="38" t="s">
        <v>4</v>
      </c>
      <c r="E40" s="38">
        <v>10699.8</v>
      </c>
    </row>
    <row r="41" spans="1:5" ht="15.75" thickBot="1" x14ac:dyDescent="0.3">
      <c r="A41" s="41"/>
      <c r="B41" s="41"/>
      <c r="C41" s="41">
        <v>17333.7</v>
      </c>
      <c r="D41" s="41"/>
      <c r="E41" s="41">
        <v>10699.8</v>
      </c>
    </row>
    <row r="42" spans="1:5" s="42" customFormat="1" ht="15.75" thickBot="1" x14ac:dyDescent="0.3">
      <c r="A42" s="38" t="s">
        <v>59</v>
      </c>
      <c r="B42" s="38"/>
      <c r="C42" s="38">
        <v>30173.46</v>
      </c>
      <c r="D42" s="38" t="s">
        <v>4</v>
      </c>
      <c r="E42" s="38">
        <v>10699.8</v>
      </c>
    </row>
    <row r="43" spans="1:5" ht="15.75" thickBot="1" x14ac:dyDescent="0.3">
      <c r="A43" s="41"/>
      <c r="B43" s="41"/>
      <c r="C43" s="41">
        <v>30173.46</v>
      </c>
      <c r="D43" s="41"/>
      <c r="E43" s="41">
        <v>10699.8</v>
      </c>
    </row>
    <row r="44" spans="1:5" s="42" customFormat="1" ht="15.75" thickBot="1" x14ac:dyDescent="0.3">
      <c r="A44" s="38" t="s">
        <v>60</v>
      </c>
      <c r="B44" s="38"/>
      <c r="C44" s="38">
        <v>26642.52</v>
      </c>
      <c r="D44" s="38" t="s">
        <v>4</v>
      </c>
      <c r="E44" s="38">
        <v>10699.8</v>
      </c>
    </row>
    <row r="45" spans="1:5" ht="15.75" thickBot="1" x14ac:dyDescent="0.3">
      <c r="A45" s="41"/>
      <c r="B45" s="41"/>
      <c r="C45" s="41">
        <v>26642.52</v>
      </c>
      <c r="D45" s="41"/>
      <c r="E45" s="41">
        <v>10699.8</v>
      </c>
    </row>
    <row r="46" spans="1:5" s="42" customFormat="1" ht="15.75" thickBot="1" x14ac:dyDescent="0.3">
      <c r="A46" s="38" t="s">
        <v>61</v>
      </c>
      <c r="B46" s="38"/>
      <c r="C46" s="38">
        <v>40873.24</v>
      </c>
      <c r="D46" s="38" t="s">
        <v>4</v>
      </c>
      <c r="E46" s="38">
        <v>10699.8</v>
      </c>
    </row>
    <row r="47" spans="1:5" ht="15.75" thickBot="1" x14ac:dyDescent="0.3">
      <c r="A47" s="41"/>
      <c r="B47" s="41"/>
      <c r="C47" s="41">
        <v>40873.24</v>
      </c>
      <c r="D47" s="41"/>
      <c r="E47" s="41">
        <v>10699.8</v>
      </c>
    </row>
    <row r="48" spans="1:5" s="42" customFormat="1" ht="15.75" thickBot="1" x14ac:dyDescent="0.3">
      <c r="A48" s="38" t="s">
        <v>62</v>
      </c>
      <c r="B48" s="38"/>
      <c r="C48" s="38">
        <v>38091.29</v>
      </c>
      <c r="D48" s="38" t="s">
        <v>4</v>
      </c>
      <c r="E48" s="38">
        <v>10699.8</v>
      </c>
    </row>
    <row r="49" spans="1:5" ht="15.75" thickBot="1" x14ac:dyDescent="0.3">
      <c r="A49" s="41"/>
      <c r="B49" s="41"/>
      <c r="C49" s="41">
        <v>38091.29</v>
      </c>
      <c r="D49" s="41"/>
      <c r="E49" s="41">
        <v>10699.8</v>
      </c>
    </row>
    <row r="50" spans="1:5" s="42" customFormat="1" ht="15.75" thickBot="1" x14ac:dyDescent="0.3">
      <c r="A50" s="38" t="s">
        <v>63</v>
      </c>
      <c r="B50" s="38"/>
      <c r="C50" s="38">
        <v>21081.599999999999</v>
      </c>
      <c r="D50" s="38" t="s">
        <v>5</v>
      </c>
      <c r="E50" s="38">
        <v>10</v>
      </c>
    </row>
    <row r="51" spans="1:5" ht="15.75" thickBot="1" x14ac:dyDescent="0.3">
      <c r="A51" s="41"/>
      <c r="B51" s="41"/>
      <c r="C51" s="41">
        <v>21081.599999999999</v>
      </c>
      <c r="D51" s="41"/>
      <c r="E51" s="41">
        <v>10</v>
      </c>
    </row>
    <row r="52" spans="1:5" s="42" customFormat="1" ht="15.75" thickBot="1" x14ac:dyDescent="0.3">
      <c r="A52" s="38" t="s">
        <v>64</v>
      </c>
      <c r="B52" s="38"/>
      <c r="C52" s="38">
        <v>813.18</v>
      </c>
      <c r="D52" s="38" t="s">
        <v>4</v>
      </c>
      <c r="E52" s="38">
        <v>10699.8</v>
      </c>
    </row>
    <row r="53" spans="1:5" ht="15.75" thickBot="1" x14ac:dyDescent="0.3">
      <c r="A53" s="41"/>
      <c r="B53" s="41"/>
      <c r="C53" s="41">
        <v>813.18</v>
      </c>
      <c r="D53" s="41"/>
      <c r="E53" s="41">
        <v>10699.8</v>
      </c>
    </row>
    <row r="54" spans="1:5" s="42" customFormat="1" ht="15.75" thickBot="1" x14ac:dyDescent="0.3">
      <c r="A54" s="38" t="s">
        <v>65</v>
      </c>
      <c r="B54" s="38"/>
      <c r="C54" s="38">
        <v>855.98</v>
      </c>
      <c r="D54" s="38" t="s">
        <v>4</v>
      </c>
      <c r="E54" s="38">
        <v>10699.8</v>
      </c>
    </row>
    <row r="55" spans="1:5" ht="15.75" thickBot="1" x14ac:dyDescent="0.3">
      <c r="A55" s="41"/>
      <c r="B55" s="41"/>
      <c r="C55" s="41">
        <v>855.98</v>
      </c>
      <c r="D55" s="41"/>
      <c r="E55" s="41">
        <v>10699.8</v>
      </c>
    </row>
    <row r="56" spans="1:5" s="42" customFormat="1" ht="15.75" thickBot="1" x14ac:dyDescent="0.3">
      <c r="A56" s="38" t="s">
        <v>17</v>
      </c>
      <c r="B56" s="38"/>
      <c r="C56" s="38">
        <v>1497.98</v>
      </c>
      <c r="D56" s="38" t="s">
        <v>4</v>
      </c>
      <c r="E56" s="38">
        <v>10699.8</v>
      </c>
    </row>
    <row r="57" spans="1:5" ht="15.75" thickBot="1" x14ac:dyDescent="0.3">
      <c r="A57" s="41"/>
      <c r="B57" s="41"/>
      <c r="C57" s="41">
        <v>1497.98</v>
      </c>
      <c r="D57" s="41"/>
      <c r="E57" s="41">
        <v>10699.8</v>
      </c>
    </row>
    <row r="58" spans="1:5" s="42" customFormat="1" ht="15.75" thickBot="1" x14ac:dyDescent="0.3">
      <c r="A58" s="38" t="s">
        <v>66</v>
      </c>
      <c r="B58" s="38"/>
      <c r="C58" s="38">
        <v>4172.92</v>
      </c>
      <c r="D58" s="38" t="s">
        <v>4</v>
      </c>
      <c r="E58" s="38">
        <v>10699.8</v>
      </c>
    </row>
    <row r="59" spans="1:5" ht="15.75" thickBot="1" x14ac:dyDescent="0.3">
      <c r="A59" s="41"/>
      <c r="B59" s="41"/>
      <c r="C59" s="41">
        <v>4172.92</v>
      </c>
      <c r="D59" s="41"/>
      <c r="E59" s="41">
        <v>10699.8</v>
      </c>
    </row>
    <row r="60" spans="1:5" s="42" customFormat="1" ht="15.75" thickBot="1" x14ac:dyDescent="0.3">
      <c r="A60" s="38" t="s">
        <v>40</v>
      </c>
      <c r="B60" s="38"/>
      <c r="C60" s="38">
        <v>838.13</v>
      </c>
      <c r="D60" s="38" t="s">
        <v>5</v>
      </c>
      <c r="E60" s="38">
        <v>1</v>
      </c>
    </row>
    <row r="61" spans="1:5" ht="15.75" thickBot="1" x14ac:dyDescent="0.3">
      <c r="A61" s="41"/>
      <c r="B61" s="41"/>
      <c r="C61" s="41">
        <v>838.13</v>
      </c>
      <c r="D61" s="41"/>
      <c r="E61" s="41">
        <v>1</v>
      </c>
    </row>
    <row r="62" spans="1:5" s="42" customFormat="1" ht="15.75" thickBot="1" x14ac:dyDescent="0.3">
      <c r="A62" s="38" t="s">
        <v>67</v>
      </c>
      <c r="B62" s="38"/>
      <c r="C62" s="38">
        <v>1981.46</v>
      </c>
      <c r="D62" s="38" t="s">
        <v>5</v>
      </c>
      <c r="E62" s="38">
        <v>2</v>
      </c>
    </row>
    <row r="63" spans="1:5" ht="15.75" thickBot="1" x14ac:dyDescent="0.3">
      <c r="A63" s="41"/>
      <c r="B63" s="41"/>
      <c r="C63" s="41">
        <v>1981.46</v>
      </c>
      <c r="D63" s="41"/>
      <c r="E63" s="41">
        <v>2</v>
      </c>
    </row>
    <row r="64" spans="1:5" s="42" customFormat="1" ht="15.75" thickBot="1" x14ac:dyDescent="0.3">
      <c r="A64" s="38" t="s">
        <v>39</v>
      </c>
      <c r="B64" s="38"/>
      <c r="C64" s="38">
        <v>173.86</v>
      </c>
      <c r="D64" s="38" t="s">
        <v>5</v>
      </c>
      <c r="E64" s="38">
        <v>2</v>
      </c>
    </row>
    <row r="65" spans="1:5" ht="15.75" thickBot="1" x14ac:dyDescent="0.3">
      <c r="A65" s="41"/>
      <c r="B65" s="41"/>
      <c r="C65" s="41">
        <v>173.86</v>
      </c>
      <c r="D65" s="41"/>
      <c r="E65" s="41">
        <v>2</v>
      </c>
    </row>
    <row r="66" spans="1:5" s="42" customFormat="1" ht="15.75" thickBot="1" x14ac:dyDescent="0.3">
      <c r="A66" s="38" t="s">
        <v>68</v>
      </c>
      <c r="B66" s="38"/>
      <c r="C66" s="38">
        <v>1774.48</v>
      </c>
      <c r="D66" s="38" t="s">
        <v>31</v>
      </c>
      <c r="E66" s="38">
        <v>2</v>
      </c>
    </row>
    <row r="67" spans="1:5" ht="15.75" thickBot="1" x14ac:dyDescent="0.3">
      <c r="A67" s="41"/>
      <c r="B67" s="41"/>
      <c r="C67" s="41">
        <v>1774.48</v>
      </c>
      <c r="D67" s="41"/>
      <c r="E67" s="41">
        <v>2</v>
      </c>
    </row>
    <row r="68" spans="1:5" s="42" customFormat="1" ht="15.75" thickBot="1" x14ac:dyDescent="0.3">
      <c r="A68" s="38" t="s">
        <v>34</v>
      </c>
      <c r="B68" s="38"/>
      <c r="C68" s="38">
        <v>270.14</v>
      </c>
      <c r="D68" s="38" t="s">
        <v>35</v>
      </c>
      <c r="E68" s="38">
        <v>1</v>
      </c>
    </row>
    <row r="69" spans="1:5" ht="15.75" thickBot="1" x14ac:dyDescent="0.3">
      <c r="A69" s="41"/>
      <c r="B69" s="41"/>
      <c r="C69" s="41">
        <v>270.14</v>
      </c>
      <c r="D69" s="41"/>
      <c r="E69" s="41">
        <v>1</v>
      </c>
    </row>
    <row r="70" spans="1:5" s="42" customFormat="1" ht="15.75" thickBot="1" x14ac:dyDescent="0.3">
      <c r="A70" s="38" t="s">
        <v>69</v>
      </c>
      <c r="B70" s="38"/>
      <c r="C70" s="38">
        <v>932.54</v>
      </c>
      <c r="D70" s="38" t="s">
        <v>70</v>
      </c>
      <c r="E70" s="38">
        <v>1</v>
      </c>
    </row>
    <row r="71" spans="1:5" ht="15.75" thickBot="1" x14ac:dyDescent="0.3">
      <c r="A71" s="41"/>
      <c r="B71" s="41"/>
      <c r="C71" s="41">
        <v>932.54</v>
      </c>
      <c r="D71" s="41"/>
      <c r="E71" s="41">
        <v>1</v>
      </c>
    </row>
    <row r="72" spans="1:5" s="42" customFormat="1" ht="15.75" thickBot="1" x14ac:dyDescent="0.3">
      <c r="A72" s="38" t="s">
        <v>71</v>
      </c>
      <c r="B72" s="38"/>
      <c r="C72" s="38">
        <v>447.87</v>
      </c>
      <c r="D72" s="38" t="s">
        <v>5</v>
      </c>
      <c r="E72" s="38">
        <v>1</v>
      </c>
    </row>
    <row r="73" spans="1:5" ht="15.75" thickBot="1" x14ac:dyDescent="0.3">
      <c r="A73" s="41"/>
      <c r="B73" s="41"/>
      <c r="C73" s="41">
        <v>447.87</v>
      </c>
      <c r="D73" s="41"/>
      <c r="E73" s="41">
        <v>1</v>
      </c>
    </row>
    <row r="74" spans="1:5" s="42" customFormat="1" ht="15.75" thickBot="1" x14ac:dyDescent="0.3">
      <c r="A74" s="38" t="s">
        <v>72</v>
      </c>
      <c r="B74" s="38"/>
      <c r="C74" s="38">
        <v>16034</v>
      </c>
      <c r="D74" s="38" t="s">
        <v>73</v>
      </c>
      <c r="E74" s="38">
        <v>1</v>
      </c>
    </row>
    <row r="75" spans="1:5" ht="15.75" thickBot="1" x14ac:dyDescent="0.3">
      <c r="A75" s="41"/>
      <c r="B75" s="41"/>
      <c r="C75" s="41">
        <v>16034</v>
      </c>
      <c r="D75" s="41"/>
      <c r="E75" s="41">
        <v>1</v>
      </c>
    </row>
    <row r="76" spans="1:5" ht="15.75" thickBot="1" x14ac:dyDescent="0.3">
      <c r="A76" s="41"/>
      <c r="B76" s="41"/>
      <c r="C76" s="41">
        <v>290806.42999999993</v>
      </c>
      <c r="D76" s="41"/>
      <c r="E76" s="41">
        <v>196173.39999999994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2019-01-30T01:40:10Z</cp:lastPrinted>
  <dcterms:created xsi:type="dcterms:W3CDTF">2016-03-18T02:51:51Z</dcterms:created>
  <dcterms:modified xsi:type="dcterms:W3CDTF">2021-03-05T00:32:18Z</dcterms:modified>
</cp:coreProperties>
</file>