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21015" windowHeight="9210"/>
  </bookViews>
  <sheets>
    <sheet name="Осетровка, д. 29" sheetId="1" r:id="rId1"/>
    <sheet name="Работы 2019" sheetId="3" r:id="rId2"/>
    <sheet name="Справка" sheetId="4" r:id="rId3"/>
  </sheets>
  <definedNames>
    <definedName name="_xlnm._FilterDatabase" localSheetId="1" hidden="1">'Работы 2019'!$A$3:$E$23</definedName>
    <definedName name="_xlnm.Print_Area" localSheetId="0">'Осетровка, д. 29'!$A$1:$E$51</definedName>
  </definedNames>
  <calcPr calcId="144525"/>
</workbook>
</file>

<file path=xl/calcChain.xml><?xml version="1.0" encoding="utf-8"?>
<calcChain xmlns="http://schemas.openxmlformats.org/spreadsheetml/2006/main">
  <c r="B49" i="1" l="1"/>
  <c r="B51" i="1"/>
  <c r="B50" i="1"/>
  <c r="B8" i="1"/>
  <c r="B9" i="1"/>
  <c r="B11" i="1"/>
  <c r="B42" i="1" l="1"/>
  <c r="B37" i="1"/>
  <c r="B13" i="1"/>
  <c r="B23" i="1" l="1"/>
  <c r="B26" i="1"/>
  <c r="B40" i="1"/>
  <c r="B19" i="1"/>
  <c r="B16" i="1"/>
  <c r="B10" i="1"/>
  <c r="B47" i="1"/>
  <c r="B48" i="1" l="1"/>
  <c r="B46" i="1"/>
  <c r="H48" i="1" l="1"/>
</calcChain>
</file>

<file path=xl/sharedStrings.xml><?xml version="1.0" encoding="utf-8"?>
<sst xmlns="http://schemas.openxmlformats.org/spreadsheetml/2006/main" count="210" uniqueCount="101">
  <si>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</si>
  <si>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Наименование работ (услуг)</t>
  </si>
  <si>
    <t>Ед.изм.</t>
  </si>
  <si>
    <t>Количество работ (ед.)</t>
  </si>
  <si>
    <t>Доходы от нежилых помещений и провайдеров:</t>
  </si>
  <si>
    <t>Провайдеры:</t>
  </si>
  <si>
    <t>Расходы по дому:</t>
  </si>
  <si>
    <t>м2</t>
  </si>
  <si>
    <t>м</t>
  </si>
  <si>
    <t>сантехника</t>
  </si>
  <si>
    <t>1.Расходы по снятию показаний с ИПУ по электроэнергии</t>
  </si>
  <si>
    <t>кол-во показаний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</si>
  <si>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</si>
  <si>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</si>
  <si>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</si>
  <si>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Чел.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</si>
  <si>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</si>
  <si>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</si>
  <si>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</si>
  <si>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</si>
  <si>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</si>
  <si>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</si>
  <si>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</si>
  <si>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</si>
  <si>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</si>
  <si>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</si>
  <si>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</si>
  <si>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</si>
  <si>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 xml:space="preserve">Годовая фактическая стоимость работ (услуг) </t>
  </si>
  <si>
    <t>Адрес: мкр. Осетровка, д. 29</t>
  </si>
  <si>
    <t>Наименование работ</t>
  </si>
  <si>
    <t>Сумма</t>
  </si>
  <si>
    <t>Ед.изм</t>
  </si>
  <si>
    <t>Кол-во</t>
  </si>
  <si>
    <t>Дератизация</t>
  </si>
  <si>
    <t>осмотр подвала</t>
  </si>
  <si>
    <t>раз</t>
  </si>
  <si>
    <t>Доходы по дому:</t>
  </si>
  <si>
    <t xml:space="preserve">Накопительная по работам за период c  01.01.2019 по  31.12.2019 г.                                                                                   </t>
  </si>
  <si>
    <t xml:space="preserve">По адресу ОСЕТРОВКА мкр д.29                                           </t>
  </si>
  <si>
    <t>Вывоз ТКО 1,2 кв. 2019 г. к=0,6;0,8;0,85;0,9;1</t>
  </si>
  <si>
    <t>Вывоз ТКО 3,4 кв. 2019 г. к=0,6;0,8;0,85;0,9;1</t>
  </si>
  <si>
    <t>Выезд а/машины по заявке</t>
  </si>
  <si>
    <t>выезд</t>
  </si>
  <si>
    <t>Закрытие и открытие стояков</t>
  </si>
  <si>
    <t>1 стояк</t>
  </si>
  <si>
    <t>Организация мест накоп.ртуть сод-х ламп 3,4 кв. 2019г. К=0,6</t>
  </si>
  <si>
    <t>Очистка канализационной сети</t>
  </si>
  <si>
    <t>Содержание ДРС 1,2 кв.2019 г. к=0,8</t>
  </si>
  <si>
    <t>Содержание ДРС 3,4 кв. 2019 г. коэф. 0,8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</si>
  <si>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</si>
  <si>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</si>
  <si>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</si>
  <si>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</si>
  <si>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К=0,6;0,8;0,85;0,9;1</t>
  </si>
  <si>
    <t>Управление жилым фондом 3,4 кв. 2019г. К=0,6;0,8;0,85;0,9;1</t>
  </si>
  <si>
    <t>Установка светильников с датчиком на движение</t>
  </si>
  <si>
    <t>шт.</t>
  </si>
  <si>
    <t>подготовка ту 777</t>
  </si>
  <si>
    <t>т\у</t>
  </si>
  <si>
    <t>ремонт кровли с использованием материала "Бикрост"</t>
  </si>
  <si>
    <t>Общий итог</t>
  </si>
  <si>
    <t>Справка об уровне сбора платы за жилое помещение по состоянию на 11.02.2020</t>
  </si>
  <si>
    <t>ЖЭУ</t>
  </si>
  <si>
    <t>Адрес</t>
  </si>
  <si>
    <t>Начислено</t>
  </si>
  <si>
    <t>Оплачено</t>
  </si>
  <si>
    <t>Процент оплаты</t>
  </si>
  <si>
    <t>Месяц</t>
  </si>
  <si>
    <t>Год</t>
  </si>
  <si>
    <t/>
  </si>
  <si>
    <t>Отдел :</t>
  </si>
  <si>
    <t xml:space="preserve">  2</t>
  </si>
  <si>
    <t>10</t>
  </si>
  <si>
    <t>ОСЕТРОВКА мкр д.29</t>
  </si>
  <si>
    <t>январь</t>
  </si>
  <si>
    <t>2019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</si>
  <si>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</si>
  <si>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</si>
  <si>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</si>
  <si>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</si>
  <si>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</si>
  <si>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</si>
  <si>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</si>
  <si>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</si>
  <si>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</si>
  <si>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</si>
  <si>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</si>
  <si>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группе</t>
  </si>
  <si>
    <t>№ раб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</si>
  <si>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</si>
  <si>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</si>
  <si>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</si>
  <si>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</si>
  <si>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</si>
  <si>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>Всего доходов по дому за 2019 г.</t>
  </si>
  <si>
    <t>Всего расходов по дому за 2019 г.</t>
  </si>
  <si>
    <t>Всего расходов по дому с НДС за 2019 г.</t>
  </si>
  <si>
    <t>Конечное сальдо по дому на 31.12.2019 г.</t>
  </si>
  <si>
    <t>Конечное сальдо с учетом дебиторской задолженности (переплаты) на 31.12.2019 г.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</si>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</sst>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3F3F3F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6" applyNumberFormat="0" applyAlignment="0" applyProtection="0"/>
    <xf numFmtId="0" fontId="19" fillId="2" borderId="6" applyNumberFormat="0" applyAlignment="0" applyProtection="0"/>
    <xf numFmtId="0" fontId="20" fillId="0" borderId="7" applyNumberFormat="0" applyFill="0" applyAlignment="0" applyProtection="0"/>
    <xf numFmtId="0" fontId="21" fillId="8" borderId="8" applyNumberFormat="0" applyAlignment="0" applyProtection="0"/>
    <xf numFmtId="0" fontId="22" fillId="0" borderId="0" applyNumberFormat="0" applyFill="0" applyBorder="0" applyAlignment="0" applyProtection="0"/>
    <xf numFmtId="0" fontId="1" fillId="9" borderId="9" applyNumberFormat="0" applyFont="0" applyAlignment="0" applyProtection="0"/>
    <xf numFmtId="0" fontId="23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</cellStyleXfs>
  <cellXfs count="65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2" xfId="2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164" fontId="6" fillId="0" borderId="2" xfId="1" applyFont="1" applyFill="1" applyBorder="1" applyAlignment="1">
      <alignment horizontal="center" vertical="center" wrapText="1"/>
    </xf>
    <xf numFmtId="164" fontId="7" fillId="0" borderId="2" xfId="1" applyFont="1" applyFill="1" applyBorder="1" applyAlignment="1" applyProtection="1">
      <alignment horizontal="center" vertical="center"/>
    </xf>
    <xf numFmtId="164" fontId="4" fillId="0" borderId="2" xfId="1" applyFont="1" applyFill="1" applyBorder="1" applyAlignment="1">
      <alignment horizontal="center" vertical="center" wrapText="1"/>
    </xf>
    <xf numFmtId="164" fontId="8" fillId="0" borderId="2" xfId="1" applyFont="1" applyFill="1" applyBorder="1" applyAlignment="1">
      <alignment horizontal="center" vertical="center" wrapText="1"/>
    </xf>
    <xf numFmtId="164" fontId="4" fillId="0" borderId="0" xfId="1" applyFont="1" applyFill="1" applyAlignment="1">
      <alignment horizontal="center" vertical="center"/>
    </xf>
    <xf numFmtId="0" fontId="10" fillId="0" borderId="2" xfId="2" applyFont="1" applyFill="1" applyBorder="1" applyAlignment="1">
      <alignment horizontal="left" vertical="center"/>
    </xf>
    <xf numFmtId="164" fontId="10" fillId="0" borderId="2" xfId="1" applyFont="1" applyFill="1" applyBorder="1" applyAlignment="1">
      <alignment horizontal="center" vertical="center" wrapText="1"/>
    </xf>
    <xf numFmtId="164" fontId="8" fillId="0" borderId="2" xfId="1" applyFont="1" applyFill="1" applyBorder="1" applyAlignment="1">
      <alignment horizontal="center" wrapText="1"/>
    </xf>
    <xf numFmtId="164" fontId="4" fillId="0" borderId="2" xfId="1" applyFont="1" applyFill="1" applyBorder="1" applyAlignment="1">
      <alignment horizontal="center" wrapText="1"/>
    </xf>
    <xf numFmtId="164" fontId="4" fillId="0" borderId="0" xfId="1" applyFont="1" applyFill="1" applyAlignment="1">
      <alignment horizontal="center" vertical="center" wrapText="1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4" fontId="0" fillId="0" borderId="2" xfId="0" applyNumberFormat="1" applyFill="1" applyBorder="1"/>
    <xf numFmtId="4" fontId="6" fillId="0" borderId="2" xfId="1" applyNumberFormat="1" applyFont="1" applyFill="1" applyBorder="1" applyAlignment="1">
      <alignment horizontal="right" vertical="center" wrapText="1"/>
    </xf>
    <xf numFmtId="4" fontId="10" fillId="0" borderId="2" xfId="1" applyNumberFormat="1" applyFont="1" applyFill="1" applyBorder="1" applyAlignment="1">
      <alignment horizontal="right" vertical="center" wrapText="1"/>
    </xf>
    <xf numFmtId="4" fontId="5" fillId="0" borderId="2" xfId="1" applyNumberFormat="1" applyFont="1" applyFill="1" applyBorder="1" applyAlignment="1">
      <alignment horizontal="right" vertical="center"/>
    </xf>
    <xf numFmtId="4" fontId="0" fillId="0" borderId="2" xfId="0" applyNumberFormat="1" applyFill="1" applyBorder="1" applyAlignment="1">
      <alignment horizontal="right"/>
    </xf>
    <xf numFmtId="4" fontId="5" fillId="0" borderId="2" xfId="1" applyNumberFormat="1" applyFont="1" applyFill="1" applyBorder="1" applyAlignment="1">
      <alignment horizontal="right"/>
    </xf>
    <xf numFmtId="4" fontId="8" fillId="0" borderId="2" xfId="1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 applyAlignment="1">
      <alignment horizontal="center"/>
    </xf>
    <xf numFmtId="0" fontId="9" fillId="3" borderId="2" xfId="0" applyFont="1" applyFill="1" applyBorder="1"/>
    <xf numFmtId="4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Fill="1"/>
    <xf numFmtId="0" fontId="0" fillId="0" borderId="0" xfId="0" applyAlignment="1">
      <alignment horizontal="left"/>
    </xf>
    <xf numFmtId="0" fontId="0" fillId="0" borderId="0" xfId="0" applyFill="1"/>
    <xf numFmtId="0" fontId="9" fillId="3" borderId="2" xfId="0" applyFont="1" applyFill="1" applyBorder="1" applyAlignment="1">
      <alignment horizontal="center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4" fontId="0" fillId="3" borderId="2" xfId="0" applyNumberFormat="1" applyFill="1" applyBorder="1"/>
    <xf numFmtId="0" fontId="0" fillId="0" borderId="0" xfId="0"/>
    <xf numFmtId="0" fontId="26" fillId="34" borderId="11" xfId="0" applyNumberFormat="1" applyFont="1" applyFill="1" applyBorder="1" applyAlignment="1" applyProtection="1">
      <alignment horizontal="center" vertical="top" wrapText="1"/>
    </xf>
    <xf numFmtId="0" fontId="26" fillId="34" borderId="11" xfId="0" applyNumberFormat="1" applyFont="1" applyFill="1" applyBorder="1" applyAlignment="1" applyProtection="1">
      <alignment horizontal="left" vertical="top" wrapText="1"/>
    </xf>
    <xf numFmtId="0" fontId="26" fillId="34" borderId="11" xfId="0" applyNumberFormat="1" applyFont="1" applyFill="1" applyBorder="1" applyAlignment="1" applyProtection="1">
      <alignment horizontal="left" vertical="center" wrapText="1"/>
    </xf>
    <xf numFmtId="0" fontId="26" fillId="34" borderId="12" xfId="0" applyNumberFormat="1" applyFont="1" applyFill="1" applyBorder="1" applyAlignment="1" applyProtection="1">
      <alignment horizontal="left" vertical="center" wrapText="1"/>
    </xf>
    <xf numFmtId="4" fontId="26" fillId="34" borderId="11" xfId="0" applyNumberFormat="1" applyFont="1" applyFill="1" applyBorder="1" applyAlignment="1" applyProtection="1">
      <alignment horizontal="center" vertical="top" wrapText="1"/>
    </xf>
    <xf numFmtId="2" fontId="26" fillId="34" borderId="11" xfId="0" applyNumberFormat="1" applyFont="1" applyFill="1" applyBorder="1" applyAlignment="1" applyProtection="1">
      <alignment horizontal="center" vertical="top" wrapText="1"/>
    </xf>
    <xf numFmtId="0" fontId="26" fillId="34" borderId="11" xfId="0" applyNumberFormat="1" applyFont="1" applyFill="1" applyBorder="1" applyAlignment="1" applyProtection="1">
      <alignment horizontal="center" vertical="center" wrapText="1"/>
    </xf>
    <xf numFmtId="4" fontId="26" fillId="34" borderId="11" xfId="0" applyNumberFormat="1" applyFont="1" applyFill="1" applyBorder="1" applyAlignment="1" applyProtection="1">
      <alignment horizontal="center" vertical="center" wrapText="1"/>
    </xf>
    <xf numFmtId="2" fontId="26" fillId="34" borderId="11" xfId="0" applyNumberFormat="1" applyFont="1" applyFill="1" applyBorder="1" applyAlignment="1" applyProtection="1">
      <alignment horizontal="center" vertical="center" wrapText="1"/>
    </xf>
    <xf numFmtId="164" fontId="4" fillId="0" borderId="2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64" fontId="4" fillId="0" borderId="2" xfId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26" fillId="34" borderId="12" xfId="0" applyNumberFormat="1" applyFont="1" applyFill="1" applyBorder="1" applyAlignment="1" applyProtection="1">
      <alignment horizontal="center" vertical="top" wrapText="1"/>
    </xf>
    <xf numFmtId="0" fontId="26" fillId="34" borderId="13" xfId="0" applyNumberFormat="1" applyFont="1" applyFill="1" applyBorder="1" applyAlignment="1" applyProtection="1">
      <alignment horizontal="center" vertical="top" wrapText="1"/>
    </xf>
    <xf numFmtId="0" fontId="25" fillId="34" borderId="0" xfId="0" applyNumberFormat="1" applyFont="1" applyFill="1" applyBorder="1" applyAlignment="1" applyProtection="1">
      <alignment horizontal="center" vertical="top" wrapText="1"/>
    </xf>
    <xf numFmtId="0" fontId="26" fillId="34" borderId="14" xfId="0" applyNumberFormat="1" applyFont="1" applyFill="1" applyBorder="1" applyAlignment="1" applyProtection="1">
      <alignment horizontal="left" vertical="center" wrapText="1"/>
    </xf>
    <xf numFmtId="0" fontId="26" fillId="34" borderId="13" xfId="0" applyNumberFormat="1" applyFont="1" applyFill="1" applyBorder="1" applyAlignment="1" applyProtection="1">
      <alignment horizontal="left" vertical="center" wrapText="1"/>
    </xf>
    <xf numFmtId="0" fontId="26" fillId="34" borderId="12" xfId="0" applyNumberFormat="1" applyFont="1" applyFill="1" applyBorder="1" applyAlignment="1" applyProtection="1">
      <alignment horizontal="center" vertical="center" wrapText="1"/>
    </xf>
    <xf numFmtId="0" fontId="26" fillId="34" borderId="14" xfId="0" applyNumberFormat="1" applyFont="1" applyFill="1" applyBorder="1" applyAlignment="1" applyProtection="1">
      <alignment horizontal="center" vertical="center" wrapText="1"/>
    </xf>
    <xf numFmtId="0" fontId="26" fillId="34" borderId="13" xfId="0" applyNumberFormat="1" applyFont="1" applyFill="1" applyBorder="1" applyAlignment="1" applyProtection="1">
      <alignment horizontal="center" vertical="center" wrapText="1"/>
    </xf>
    <xf numFmtId="164" fontId="5" fillId="0" borderId="2" xfId="1" applyFont="1" applyFill="1" applyBorder="1" applyAlignment="1">
      <alignment horizontal="center" vertical="center"/>
    </xf>
  </cellXfs>
  <cellStyles count="43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1" builtinId="20" customBuiltin="1"/>
    <cellStyle name="Вывод" xfId="2" builtinId="21" customBuiltin="1"/>
    <cellStyle name="Вычисление" xfId="12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4" builtinId="23" customBuiltin="1"/>
    <cellStyle name="Название" xfId="3" builtinId="15" customBuiltin="1"/>
    <cellStyle name="Нейтральный" xfId="10" builtinId="28" customBuiltin="1"/>
    <cellStyle name="Обычный" xfId="0" builtinId="0"/>
    <cellStyle name="Плохой" xfId="9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8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1"/>
  <sheetViews>
    <sheetView tabSelected="1" workbookViewId="0">
      <pane ySplit="3" topLeftCell="A4" activePane="bottomLeft" state="frozen"/>
      <selection pane="bottomLeft" activeCell="J16" sqref="J16"/>
    </sheetView>
  </sheetViews>
  <sheetFormatPr defaultRowHeight="15" x14ac:dyDescent="0.25"/>
  <cols>
    <col min="1" max="1" width="70.42578125" style="7" customWidth="1"/>
    <col min="2" max="2" width="17.28515625" style="12" customWidth="1"/>
    <col min="3" max="3" width="12.140625" style="12" customWidth="1"/>
    <col min="4" max="4" width="14.85546875" style="17" customWidth="1"/>
    <col min="5" max="5" width="0" style="1" hidden="1" customWidth="1"/>
    <col min="6" max="7" width="9.140625" style="1"/>
    <col min="8" max="8" width="10.85546875" style="1" customWidth="1"/>
    <col min="9" max="16384" width="9.140625" style="1"/>
  </cols>
  <sheetData>
    <row r="1" spans="1:4" ht="40.5" customHeight="1" x14ac:dyDescent="0.25">
      <c r="A1" s="52" t="s">
        <v>0</v>
      </c>
      <c r="B1" s="52"/>
      <c r="C1" s="52"/>
      <c r="D1" s="52"/>
    </row>
    <row r="2" spans="1:4" x14ac:dyDescent="0.25">
      <c r="A2" s="4" t="s">
        <v>29</v>
      </c>
      <c r="B2" s="54" t="s">
        <v>90</v>
      </c>
      <c r="C2" s="54"/>
      <c r="D2" s="54"/>
    </row>
    <row r="3" spans="1:4" ht="57" x14ac:dyDescent="0.25">
      <c r="A3" s="3" t="s">
        <v>1</v>
      </c>
      <c r="B3" s="8" t="s">
        <v>28</v>
      </c>
      <c r="C3" s="9" t="s">
        <v>2</v>
      </c>
      <c r="D3" s="8" t="s">
        <v>3</v>
      </c>
    </row>
    <row r="4" spans="1:4" x14ac:dyDescent="0.25">
      <c r="A4" s="3" t="s">
        <v>91</v>
      </c>
      <c r="B4" s="22">
        <v>196552.139</v>
      </c>
      <c r="C4" s="64" t="s">
        <v>100</v>
      </c>
      <c r="D4" s="8"/>
    </row>
    <row r="5" spans="1:4" x14ac:dyDescent="0.25">
      <c r="A5" s="55" t="s">
        <v>37</v>
      </c>
      <c r="B5" s="55"/>
      <c r="C5" s="55"/>
      <c r="D5" s="55"/>
    </row>
    <row r="6" spans="1:4" x14ac:dyDescent="0.25">
      <c r="A6" s="3" t="s">
        <v>92</v>
      </c>
      <c r="B6" s="22">
        <v>195220.07</v>
      </c>
      <c r="C6" s="64" t="s">
        <v>100</v>
      </c>
      <c r="D6" s="8"/>
    </row>
    <row r="7" spans="1:4" x14ac:dyDescent="0.25">
      <c r="A7" s="3" t="s">
        <v>93</v>
      </c>
      <c r="B7" s="22">
        <v>195338.59</v>
      </c>
      <c r="C7" s="64" t="s">
        <v>100</v>
      </c>
      <c r="D7" s="8"/>
    </row>
    <row r="8" spans="1:4" x14ac:dyDescent="0.25">
      <c r="A8" s="3" t="s">
        <v>94</v>
      </c>
      <c r="B8" s="22">
        <f>B7-B6</f>
        <v>118.51999999998952</v>
      </c>
      <c r="C8" s="64" t="s">
        <v>100</v>
      </c>
      <c r="D8" s="8"/>
    </row>
    <row r="9" spans="1:4" x14ac:dyDescent="0.25">
      <c r="A9" s="3" t="s">
        <v>4</v>
      </c>
      <c r="B9" s="22">
        <f>B10</f>
        <v>1585.92</v>
      </c>
      <c r="C9" s="64" t="s">
        <v>100</v>
      </c>
      <c r="D9" s="8"/>
    </row>
    <row r="10" spans="1:4" x14ac:dyDescent="0.25">
      <c r="A10" s="13" t="s">
        <v>5</v>
      </c>
      <c r="B10" s="23">
        <f>132.16*12</f>
        <v>1585.92</v>
      </c>
      <c r="C10" s="51" t="s">
        <v>100</v>
      </c>
      <c r="D10" s="14"/>
    </row>
    <row r="11" spans="1:4" x14ac:dyDescent="0.25">
      <c r="A11" s="4" t="s">
        <v>95</v>
      </c>
      <c r="B11" s="24">
        <f>B6+B9</f>
        <v>196805.99000000002</v>
      </c>
      <c r="C11" s="64" t="s">
        <v>100</v>
      </c>
      <c r="D11" s="10"/>
    </row>
    <row r="12" spans="1:4" x14ac:dyDescent="0.25">
      <c r="A12" s="53" t="s">
        <v>6</v>
      </c>
      <c r="B12" s="53"/>
      <c r="C12" s="53"/>
      <c r="D12" s="53"/>
    </row>
    <row r="13" spans="1:4" x14ac:dyDescent="0.25">
      <c r="A13" s="5" t="s">
        <v>12</v>
      </c>
      <c r="B13" s="24">
        <f>B14+B15</f>
        <v>32910.5</v>
      </c>
      <c r="C13" s="64" t="s">
        <v>100</v>
      </c>
      <c r="D13" s="10"/>
    </row>
    <row r="14" spans="1:4" s="36" customFormat="1" x14ac:dyDescent="0.25">
      <c r="A14" s="18" t="s">
        <v>54</v>
      </c>
      <c r="B14" s="25">
        <v>16026.62</v>
      </c>
      <c r="C14" s="19" t="s">
        <v>7</v>
      </c>
      <c r="D14" s="20">
        <v>4262.3999999999996</v>
      </c>
    </row>
    <row r="15" spans="1:4" s="36" customFormat="1" x14ac:dyDescent="0.25">
      <c r="A15" s="18" t="s">
        <v>55</v>
      </c>
      <c r="B15" s="25">
        <v>16883.88</v>
      </c>
      <c r="C15" s="19" t="s">
        <v>7</v>
      </c>
      <c r="D15" s="20">
        <v>4274.3999999999996</v>
      </c>
    </row>
    <row r="16" spans="1:4" ht="28.5" x14ac:dyDescent="0.25">
      <c r="A16" s="5" t="s">
        <v>13</v>
      </c>
      <c r="B16" s="24">
        <f>B17+B18</f>
        <v>13468.509999999998</v>
      </c>
      <c r="C16" s="64" t="s">
        <v>100</v>
      </c>
      <c r="D16" s="10"/>
    </row>
    <row r="17" spans="1:5" s="36" customFormat="1" x14ac:dyDescent="0.25">
      <c r="A17" s="18" t="s">
        <v>50</v>
      </c>
      <c r="B17" s="25">
        <v>6373.03</v>
      </c>
      <c r="C17" s="19" t="s">
        <v>7</v>
      </c>
      <c r="D17" s="20">
        <v>4008.19</v>
      </c>
    </row>
    <row r="18" spans="1:5" s="36" customFormat="1" x14ac:dyDescent="0.25">
      <c r="A18" s="18" t="s">
        <v>51</v>
      </c>
      <c r="B18" s="25">
        <v>7095.48</v>
      </c>
      <c r="C18" s="19" t="s">
        <v>7</v>
      </c>
      <c r="D18" s="20">
        <v>4274.3999999999996</v>
      </c>
    </row>
    <row r="19" spans="1:5" x14ac:dyDescent="0.25">
      <c r="A19" s="5" t="s">
        <v>14</v>
      </c>
      <c r="B19" s="24">
        <f>B20+B21</f>
        <v>20711.27</v>
      </c>
      <c r="C19" s="64" t="s">
        <v>100</v>
      </c>
      <c r="D19" s="10"/>
    </row>
    <row r="20" spans="1:5" s="36" customFormat="1" x14ac:dyDescent="0.25">
      <c r="A20" s="18" t="s">
        <v>40</v>
      </c>
      <c r="B20" s="25">
        <v>9852.42</v>
      </c>
      <c r="C20" s="19" t="s">
        <v>15</v>
      </c>
      <c r="D20" s="20">
        <v>186</v>
      </c>
    </row>
    <row r="21" spans="1:5" s="36" customFormat="1" x14ac:dyDescent="0.25">
      <c r="A21" s="18" t="s">
        <v>41</v>
      </c>
      <c r="B21" s="25">
        <v>10858.85</v>
      </c>
      <c r="C21" s="19" t="s">
        <v>15</v>
      </c>
      <c r="D21" s="20">
        <v>205</v>
      </c>
    </row>
    <row r="22" spans="1:5" ht="28.5" x14ac:dyDescent="0.25">
      <c r="A22" s="5" t="s">
        <v>16</v>
      </c>
      <c r="B22" s="24">
        <v>0</v>
      </c>
      <c r="C22" s="64" t="s">
        <v>100</v>
      </c>
      <c r="D22" s="10"/>
    </row>
    <row r="23" spans="1:5" ht="42.75" x14ac:dyDescent="0.25">
      <c r="A23" s="5" t="s">
        <v>17</v>
      </c>
      <c r="B23" s="26">
        <f>SUM(B24:B25)</f>
        <v>41656.75</v>
      </c>
      <c r="C23" s="64" t="s">
        <v>100</v>
      </c>
      <c r="D23" s="15"/>
    </row>
    <row r="24" spans="1:5" s="36" customFormat="1" x14ac:dyDescent="0.25">
      <c r="A24" s="18" t="s">
        <v>56</v>
      </c>
      <c r="B24" s="25">
        <v>7229.95</v>
      </c>
      <c r="C24" s="19" t="s">
        <v>57</v>
      </c>
      <c r="D24" s="20">
        <v>7</v>
      </c>
    </row>
    <row r="25" spans="1:5" s="36" customFormat="1" x14ac:dyDescent="0.25">
      <c r="A25" s="18" t="s">
        <v>60</v>
      </c>
      <c r="B25" s="25">
        <v>34426.800000000003</v>
      </c>
      <c r="C25" s="19" t="s">
        <v>7</v>
      </c>
      <c r="D25" s="20">
        <v>90</v>
      </c>
    </row>
    <row r="26" spans="1:5" ht="42.75" x14ac:dyDescent="0.25">
      <c r="A26" s="5" t="s">
        <v>18</v>
      </c>
      <c r="B26" s="24">
        <f>SUM(B27:B31)</f>
        <v>218049.81</v>
      </c>
      <c r="C26" s="64" t="s">
        <v>100</v>
      </c>
      <c r="D26" s="16"/>
      <c r="E26" s="2" t="s">
        <v>9</v>
      </c>
    </row>
    <row r="27" spans="1:5" s="36" customFormat="1" x14ac:dyDescent="0.25">
      <c r="A27" s="18" t="s">
        <v>42</v>
      </c>
      <c r="B27" s="25">
        <v>15020.43</v>
      </c>
      <c r="C27" s="19" t="s">
        <v>43</v>
      </c>
      <c r="D27" s="20">
        <v>31</v>
      </c>
    </row>
    <row r="28" spans="1:5" s="36" customFormat="1" x14ac:dyDescent="0.25">
      <c r="A28" s="18" t="s">
        <v>44</v>
      </c>
      <c r="B28" s="25">
        <v>1618.72</v>
      </c>
      <c r="C28" s="19" t="s">
        <v>45</v>
      </c>
      <c r="D28" s="20">
        <v>2</v>
      </c>
    </row>
    <row r="29" spans="1:5" s="36" customFormat="1" x14ac:dyDescent="0.25">
      <c r="A29" s="18" t="s">
        <v>47</v>
      </c>
      <c r="B29" s="25">
        <v>6456.1</v>
      </c>
      <c r="C29" s="19" t="s">
        <v>8</v>
      </c>
      <c r="D29" s="20">
        <v>23</v>
      </c>
    </row>
    <row r="30" spans="1:5" s="36" customFormat="1" x14ac:dyDescent="0.25">
      <c r="A30" s="18" t="s">
        <v>35</v>
      </c>
      <c r="B30" s="25">
        <v>1080.56</v>
      </c>
      <c r="C30" s="19" t="s">
        <v>36</v>
      </c>
      <c r="D30" s="20">
        <v>4</v>
      </c>
    </row>
    <row r="31" spans="1:5" s="36" customFormat="1" x14ac:dyDescent="0.25">
      <c r="A31" s="18" t="s">
        <v>58</v>
      </c>
      <c r="B31" s="25">
        <v>193874</v>
      </c>
      <c r="C31" s="19" t="s">
        <v>59</v>
      </c>
      <c r="D31" s="20">
        <v>1</v>
      </c>
    </row>
    <row r="32" spans="1:5" ht="28.5" x14ac:dyDescent="0.25">
      <c r="A32" s="5" t="s">
        <v>19</v>
      </c>
      <c r="B32" s="24">
        <v>0</v>
      </c>
      <c r="C32" s="64" t="s">
        <v>100</v>
      </c>
      <c r="D32" s="15"/>
    </row>
    <row r="33" spans="1:8" ht="28.5" x14ac:dyDescent="0.25">
      <c r="A33" s="5" t="s">
        <v>20</v>
      </c>
      <c r="B33" s="24">
        <v>0</v>
      </c>
      <c r="C33" s="64" t="s">
        <v>100</v>
      </c>
      <c r="D33" s="10"/>
    </row>
    <row r="34" spans="1:8" x14ac:dyDescent="0.25">
      <c r="A34" s="5" t="s">
        <v>21</v>
      </c>
      <c r="B34" s="24">
        <v>0</v>
      </c>
      <c r="C34" s="64" t="s">
        <v>100</v>
      </c>
      <c r="D34" s="10"/>
    </row>
    <row r="35" spans="1:8" ht="28.5" x14ac:dyDescent="0.25">
      <c r="A35" s="5" t="s">
        <v>22</v>
      </c>
      <c r="B35" s="24">
        <v>0</v>
      </c>
      <c r="C35" s="64" t="s">
        <v>100</v>
      </c>
      <c r="D35" s="10"/>
    </row>
    <row r="36" spans="1:8" ht="28.5" x14ac:dyDescent="0.25">
      <c r="A36" s="5" t="s">
        <v>23</v>
      </c>
      <c r="B36" s="24">
        <v>0</v>
      </c>
      <c r="C36" s="64" t="s">
        <v>100</v>
      </c>
      <c r="D36" s="11"/>
    </row>
    <row r="37" spans="1:8" ht="28.5" x14ac:dyDescent="0.25">
      <c r="A37" s="5" t="s">
        <v>24</v>
      </c>
      <c r="B37" s="24">
        <f>B38+B39</f>
        <v>7256.88</v>
      </c>
      <c r="C37" s="64" t="s">
        <v>100</v>
      </c>
      <c r="D37" s="10"/>
    </row>
    <row r="38" spans="1:8" s="36" customFormat="1" x14ac:dyDescent="0.25">
      <c r="A38" s="18" t="s">
        <v>48</v>
      </c>
      <c r="B38" s="25">
        <v>3409.92</v>
      </c>
      <c r="C38" s="19" t="s">
        <v>7</v>
      </c>
      <c r="D38" s="20">
        <v>4262.3999999999996</v>
      </c>
      <c r="H38" s="34"/>
    </row>
    <row r="39" spans="1:8" s="36" customFormat="1" x14ac:dyDescent="0.25">
      <c r="A39" s="18" t="s">
        <v>49</v>
      </c>
      <c r="B39" s="25">
        <v>3846.96</v>
      </c>
      <c r="C39" s="19" t="s">
        <v>7</v>
      </c>
      <c r="D39" s="20">
        <v>4274.3999999999996</v>
      </c>
    </row>
    <row r="40" spans="1:8" ht="28.5" x14ac:dyDescent="0.25">
      <c r="A40" s="5" t="s">
        <v>25</v>
      </c>
      <c r="B40" s="24">
        <f>SUM(B41)</f>
        <v>684.44</v>
      </c>
      <c r="C40" s="64" t="s">
        <v>100</v>
      </c>
      <c r="D40" s="15"/>
    </row>
    <row r="41" spans="1:8" s="36" customFormat="1" x14ac:dyDescent="0.25">
      <c r="A41" s="18" t="s">
        <v>34</v>
      </c>
      <c r="B41" s="25">
        <v>684.44</v>
      </c>
      <c r="C41" s="19" t="s">
        <v>7</v>
      </c>
      <c r="D41" s="20">
        <v>482</v>
      </c>
    </row>
    <row r="42" spans="1:8" ht="57" x14ac:dyDescent="0.25">
      <c r="A42" s="5" t="s">
        <v>26</v>
      </c>
      <c r="B42" s="24">
        <f>SUM(B43:B45)</f>
        <v>20500.330000000002</v>
      </c>
      <c r="C42" s="64" t="s">
        <v>100</v>
      </c>
      <c r="D42" s="15"/>
    </row>
    <row r="43" spans="1:8" s="36" customFormat="1" x14ac:dyDescent="0.25">
      <c r="A43" s="18" t="s">
        <v>46</v>
      </c>
      <c r="B43" s="25">
        <v>33.54</v>
      </c>
      <c r="C43" s="19" t="s">
        <v>7</v>
      </c>
      <c r="D43" s="20">
        <v>1972.92</v>
      </c>
    </row>
    <row r="44" spans="1:8" s="36" customFormat="1" x14ac:dyDescent="0.25">
      <c r="A44" s="18" t="s">
        <v>52</v>
      </c>
      <c r="B44" s="25">
        <v>9994.51</v>
      </c>
      <c r="C44" s="19" t="s">
        <v>7</v>
      </c>
      <c r="D44" s="20">
        <v>4079.39</v>
      </c>
    </row>
    <row r="45" spans="1:8" s="36" customFormat="1" x14ac:dyDescent="0.25">
      <c r="A45" s="18" t="s">
        <v>53</v>
      </c>
      <c r="B45" s="25">
        <v>10472.280000000001</v>
      </c>
      <c r="C45" s="19" t="s">
        <v>7</v>
      </c>
      <c r="D45" s="20">
        <v>4274.3999999999996</v>
      </c>
    </row>
    <row r="46" spans="1:8" x14ac:dyDescent="0.25">
      <c r="A46" s="5" t="s">
        <v>27</v>
      </c>
      <c r="B46" s="24">
        <f>B47</f>
        <v>720</v>
      </c>
      <c r="C46" s="64" t="s">
        <v>100</v>
      </c>
      <c r="D46" s="15"/>
    </row>
    <row r="47" spans="1:8" ht="30" x14ac:dyDescent="0.25">
      <c r="A47" s="6" t="s">
        <v>10</v>
      </c>
      <c r="B47" s="27">
        <f>D47*5*12</f>
        <v>720</v>
      </c>
      <c r="C47" s="11" t="s">
        <v>11</v>
      </c>
      <c r="D47" s="10">
        <v>12</v>
      </c>
    </row>
    <row r="48" spans="1:8" x14ac:dyDescent="0.25">
      <c r="A48" s="4" t="s">
        <v>96</v>
      </c>
      <c r="B48" s="24">
        <f>B13++B16+B19+B22+B23+B26+B32+B33+B35+B36+B37+B40+B42</f>
        <v>355238.49</v>
      </c>
      <c r="C48" s="64" t="s">
        <v>100</v>
      </c>
      <c r="D48" s="11"/>
      <c r="H48" s="1" t="b">
        <f>B48='Работы 2019'!C23</f>
        <v>1</v>
      </c>
    </row>
    <row r="49" spans="1:4" x14ac:dyDescent="0.25">
      <c r="A49" s="4" t="s">
        <v>97</v>
      </c>
      <c r="B49" s="24">
        <f>B48*1.2+B46</f>
        <v>427006.18799999997</v>
      </c>
      <c r="C49" s="64" t="s">
        <v>100</v>
      </c>
      <c r="D49" s="10"/>
    </row>
    <row r="50" spans="1:4" x14ac:dyDescent="0.25">
      <c r="A50" s="4" t="s">
        <v>98</v>
      </c>
      <c r="B50" s="24">
        <f>B4+B6+B9-B49</f>
        <v>-33648.05899999995</v>
      </c>
      <c r="C50" s="64" t="s">
        <v>100</v>
      </c>
      <c r="D50" s="10"/>
    </row>
    <row r="51" spans="1:4" ht="28.5" x14ac:dyDescent="0.25">
      <c r="A51" s="5" t="s">
        <v>99</v>
      </c>
      <c r="B51" s="24">
        <f>B50+B8</f>
        <v>-33529.538999999961</v>
      </c>
      <c r="C51" s="64" t="s">
        <v>100</v>
      </c>
      <c r="D51" s="10"/>
    </row>
  </sheetData>
  <sheetProtection sheet="1" objects="1" scenarios="1" formatCells="0" formatColumns="0" sort="0" autoFilter="0" pivotTables="0"/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7" right="0.7" top="0.75" bottom="0.75" header="0.3" footer="0.3"/>
  <pageSetup paperSize="9" scale="75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3"/>
  <sheetViews>
    <sheetView workbookViewId="0">
      <pane ySplit="3" topLeftCell="A4" activePane="bottomLeft" state="frozen"/>
      <selection pane="bottomLeft" activeCell="B41" sqref="B41"/>
    </sheetView>
  </sheetViews>
  <sheetFormatPr defaultRowHeight="15" x14ac:dyDescent="0.25"/>
  <cols>
    <col min="1" max="1" width="12.5703125" style="29" customWidth="1"/>
    <col min="2" max="2" width="64.28515625" customWidth="1"/>
    <col min="3" max="3" width="14" style="33" customWidth="1"/>
    <col min="4" max="4" width="14" style="29" customWidth="1"/>
    <col min="5" max="5" width="14" customWidth="1"/>
  </cols>
  <sheetData>
    <row r="1" spans="1:5" x14ac:dyDescent="0.25">
      <c r="A1" s="35" t="s">
        <v>38</v>
      </c>
      <c r="B1" s="28"/>
      <c r="E1" s="28"/>
    </row>
    <row r="2" spans="1:5" x14ac:dyDescent="0.25">
      <c r="A2" s="35" t="s">
        <v>39</v>
      </c>
      <c r="B2" s="28"/>
      <c r="E2" s="28"/>
    </row>
    <row r="3" spans="1:5" x14ac:dyDescent="0.25">
      <c r="A3" s="32" t="s">
        <v>89</v>
      </c>
      <c r="B3" s="32" t="s">
        <v>30</v>
      </c>
      <c r="C3" s="31" t="s">
        <v>31</v>
      </c>
      <c r="D3" s="32" t="s">
        <v>32</v>
      </c>
      <c r="E3" s="32" t="s">
        <v>33</v>
      </c>
    </row>
    <row r="4" spans="1:5" x14ac:dyDescent="0.25">
      <c r="A4" s="19">
        <v>3</v>
      </c>
      <c r="B4" s="18" t="s">
        <v>40</v>
      </c>
      <c r="C4" s="21">
        <v>9852.42</v>
      </c>
      <c r="D4" s="19" t="s">
        <v>15</v>
      </c>
      <c r="E4" s="18">
        <v>186</v>
      </c>
    </row>
    <row r="5" spans="1:5" x14ac:dyDescent="0.25">
      <c r="A5" s="19">
        <v>3</v>
      </c>
      <c r="B5" s="18" t="s">
        <v>41</v>
      </c>
      <c r="C5" s="21">
        <v>10858.85</v>
      </c>
      <c r="D5" s="19" t="s">
        <v>15</v>
      </c>
      <c r="E5" s="18">
        <v>205</v>
      </c>
    </row>
    <row r="6" spans="1:5" x14ac:dyDescent="0.25">
      <c r="A6" s="19">
        <v>6</v>
      </c>
      <c r="B6" s="18" t="s">
        <v>42</v>
      </c>
      <c r="C6" s="21">
        <v>15020.43</v>
      </c>
      <c r="D6" s="19" t="s">
        <v>43</v>
      </c>
      <c r="E6" s="18">
        <v>31</v>
      </c>
    </row>
    <row r="7" spans="1:5" x14ac:dyDescent="0.25">
      <c r="A7" s="19">
        <v>13</v>
      </c>
      <c r="B7" s="18" t="s">
        <v>34</v>
      </c>
      <c r="C7" s="21">
        <v>684.44</v>
      </c>
      <c r="D7" s="19" t="s">
        <v>7</v>
      </c>
      <c r="E7" s="18">
        <v>482</v>
      </c>
    </row>
    <row r="8" spans="1:5" x14ac:dyDescent="0.25">
      <c r="A8" s="19">
        <v>6</v>
      </c>
      <c r="B8" s="18" t="s">
        <v>44</v>
      </c>
      <c r="C8" s="21">
        <v>1618.72</v>
      </c>
      <c r="D8" s="19" t="s">
        <v>45</v>
      </c>
      <c r="E8" s="18">
        <v>2</v>
      </c>
    </row>
    <row r="9" spans="1:5" x14ac:dyDescent="0.25">
      <c r="A9" s="19">
        <v>14</v>
      </c>
      <c r="B9" s="18" t="s">
        <v>46</v>
      </c>
      <c r="C9" s="21">
        <v>33.54</v>
      </c>
      <c r="D9" s="19" t="s">
        <v>7</v>
      </c>
      <c r="E9" s="18">
        <v>1972.92</v>
      </c>
    </row>
    <row r="10" spans="1:5" x14ac:dyDescent="0.25">
      <c r="A10" s="19">
        <v>6</v>
      </c>
      <c r="B10" s="18" t="s">
        <v>47</v>
      </c>
      <c r="C10" s="21">
        <v>6456.1</v>
      </c>
      <c r="D10" s="19" t="s">
        <v>8</v>
      </c>
      <c r="E10" s="18">
        <v>23</v>
      </c>
    </row>
    <row r="11" spans="1:5" x14ac:dyDescent="0.25">
      <c r="A11" s="19">
        <v>12</v>
      </c>
      <c r="B11" s="18" t="s">
        <v>48</v>
      </c>
      <c r="C11" s="21">
        <v>3409.92</v>
      </c>
      <c r="D11" s="19" t="s">
        <v>7</v>
      </c>
      <c r="E11" s="18">
        <v>4262.3999999999996</v>
      </c>
    </row>
    <row r="12" spans="1:5" x14ac:dyDescent="0.25">
      <c r="A12" s="19">
        <v>12</v>
      </c>
      <c r="B12" s="18" t="s">
        <v>49</v>
      </c>
      <c r="C12" s="21">
        <v>3846.96</v>
      </c>
      <c r="D12" s="19" t="s">
        <v>7</v>
      </c>
      <c r="E12" s="18">
        <v>4274.3999999999996</v>
      </c>
    </row>
    <row r="13" spans="1:5" x14ac:dyDescent="0.25">
      <c r="A13" s="19">
        <v>2</v>
      </c>
      <c r="B13" s="18" t="s">
        <v>50</v>
      </c>
      <c r="C13" s="21">
        <v>6373.03</v>
      </c>
      <c r="D13" s="19" t="s">
        <v>7</v>
      </c>
      <c r="E13" s="18">
        <v>4008.19</v>
      </c>
    </row>
    <row r="14" spans="1:5" x14ac:dyDescent="0.25">
      <c r="A14" s="19">
        <v>2</v>
      </c>
      <c r="B14" s="18" t="s">
        <v>51</v>
      </c>
      <c r="C14" s="21">
        <v>7095.48</v>
      </c>
      <c r="D14" s="19" t="s">
        <v>7</v>
      </c>
      <c r="E14" s="18">
        <v>4274.3999999999996</v>
      </c>
    </row>
    <row r="15" spans="1:5" x14ac:dyDescent="0.25">
      <c r="A15" s="19">
        <v>14</v>
      </c>
      <c r="B15" s="18" t="s">
        <v>52</v>
      </c>
      <c r="C15" s="21">
        <v>9994.51</v>
      </c>
      <c r="D15" s="19" t="s">
        <v>7</v>
      </c>
      <c r="E15" s="18">
        <v>4079.39</v>
      </c>
    </row>
    <row r="16" spans="1:5" x14ac:dyDescent="0.25">
      <c r="A16" s="19">
        <v>14</v>
      </c>
      <c r="B16" s="18" t="s">
        <v>53</v>
      </c>
      <c r="C16" s="21">
        <v>10472.280000000001</v>
      </c>
      <c r="D16" s="19" t="s">
        <v>7</v>
      </c>
      <c r="E16" s="18">
        <v>4274.3999999999996</v>
      </c>
    </row>
    <row r="17" spans="1:5" x14ac:dyDescent="0.25">
      <c r="A17" s="19">
        <v>1</v>
      </c>
      <c r="B17" s="18" t="s">
        <v>54</v>
      </c>
      <c r="C17" s="21">
        <v>16026.62</v>
      </c>
      <c r="D17" s="19" t="s">
        <v>7</v>
      </c>
      <c r="E17" s="18">
        <v>4262.3999999999996</v>
      </c>
    </row>
    <row r="18" spans="1:5" x14ac:dyDescent="0.25">
      <c r="A18" s="19">
        <v>1</v>
      </c>
      <c r="B18" s="18" t="s">
        <v>55</v>
      </c>
      <c r="C18" s="21">
        <v>16883.88</v>
      </c>
      <c r="D18" s="19" t="s">
        <v>7</v>
      </c>
      <c r="E18" s="18">
        <v>4274.3999999999996</v>
      </c>
    </row>
    <row r="19" spans="1:5" x14ac:dyDescent="0.25">
      <c r="A19" s="19">
        <v>5</v>
      </c>
      <c r="B19" s="18" t="s">
        <v>56</v>
      </c>
      <c r="C19" s="21">
        <v>7229.95</v>
      </c>
      <c r="D19" s="19" t="s">
        <v>57</v>
      </c>
      <c r="E19" s="18">
        <v>7</v>
      </c>
    </row>
    <row r="20" spans="1:5" x14ac:dyDescent="0.25">
      <c r="A20" s="19">
        <v>6</v>
      </c>
      <c r="B20" s="18" t="s">
        <v>35</v>
      </c>
      <c r="C20" s="21">
        <v>1080.56</v>
      </c>
      <c r="D20" s="19" t="s">
        <v>36</v>
      </c>
      <c r="E20" s="18">
        <v>4</v>
      </c>
    </row>
    <row r="21" spans="1:5" x14ac:dyDescent="0.25">
      <c r="A21" s="19">
        <v>6</v>
      </c>
      <c r="B21" s="18" t="s">
        <v>58</v>
      </c>
      <c r="C21" s="21">
        <v>193874</v>
      </c>
      <c r="D21" s="19" t="s">
        <v>59</v>
      </c>
      <c r="E21" s="18">
        <v>1</v>
      </c>
    </row>
    <row r="22" spans="1:5" x14ac:dyDescent="0.25">
      <c r="A22" s="19">
        <v>5</v>
      </c>
      <c r="B22" s="18" t="s">
        <v>60</v>
      </c>
      <c r="C22" s="21">
        <v>34426.800000000003</v>
      </c>
      <c r="D22" s="19" t="s">
        <v>7</v>
      </c>
      <c r="E22" s="18">
        <v>90</v>
      </c>
    </row>
    <row r="23" spans="1:5" x14ac:dyDescent="0.25">
      <c r="A23" s="37"/>
      <c r="B23" s="30" t="s">
        <v>61</v>
      </c>
      <c r="C23" s="40">
        <v>355238.49</v>
      </c>
      <c r="D23" s="39"/>
      <c r="E23" s="38">
        <v>36713.9</v>
      </c>
    </row>
  </sheetData>
  <autoFilter ref="A3:E2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E34" sqref="E34"/>
    </sheetView>
  </sheetViews>
  <sheetFormatPr defaultRowHeight="15" x14ac:dyDescent="0.25"/>
  <cols>
    <col min="2" max="8" width="16.140625" customWidth="1"/>
  </cols>
  <sheetData>
    <row r="1" spans="1:8" ht="16.5" x14ac:dyDescent="0.25">
      <c r="A1" s="58" t="s">
        <v>62</v>
      </c>
      <c r="B1" s="58"/>
      <c r="C1" s="58"/>
      <c r="D1" s="58"/>
      <c r="E1" s="58"/>
      <c r="F1" s="58"/>
      <c r="G1" s="58"/>
      <c r="H1" s="58"/>
    </row>
    <row r="2" spans="1:8" x14ac:dyDescent="0.25">
      <c r="A2" s="41"/>
      <c r="B2" s="41"/>
      <c r="C2" s="41"/>
      <c r="D2" s="41"/>
      <c r="E2" s="41"/>
      <c r="F2" s="41"/>
      <c r="G2" s="41"/>
      <c r="H2" s="41"/>
    </row>
    <row r="3" spans="1:8" ht="26.25" customHeight="1" x14ac:dyDescent="0.25">
      <c r="A3" s="42" t="s">
        <v>63</v>
      </c>
      <c r="B3" s="56" t="s">
        <v>64</v>
      </c>
      <c r="C3" s="57"/>
      <c r="D3" s="42" t="s">
        <v>65</v>
      </c>
      <c r="E3" s="42" t="s">
        <v>66</v>
      </c>
      <c r="F3" s="42" t="s">
        <v>67</v>
      </c>
      <c r="G3" s="43" t="s">
        <v>68</v>
      </c>
      <c r="H3" s="43" t="s">
        <v>69</v>
      </c>
    </row>
    <row r="4" spans="1:8" x14ac:dyDescent="0.25">
      <c r="A4" s="44" t="s">
        <v>70</v>
      </c>
      <c r="B4" s="45" t="s">
        <v>71</v>
      </c>
      <c r="C4" s="59" t="s">
        <v>72</v>
      </c>
      <c r="D4" s="59"/>
      <c r="E4" s="59"/>
      <c r="F4" s="59"/>
      <c r="G4" s="59"/>
      <c r="H4" s="60"/>
    </row>
    <row r="5" spans="1:8" x14ac:dyDescent="0.25">
      <c r="A5" s="42" t="s">
        <v>73</v>
      </c>
      <c r="B5" s="56" t="s">
        <v>74</v>
      </c>
      <c r="C5" s="57"/>
      <c r="D5" s="46">
        <v>16697.66</v>
      </c>
      <c r="E5" s="46">
        <v>14871.49</v>
      </c>
      <c r="F5" s="47">
        <v>89.06</v>
      </c>
      <c r="G5" s="48" t="s">
        <v>75</v>
      </c>
      <c r="H5" s="48" t="s">
        <v>76</v>
      </c>
    </row>
    <row r="6" spans="1:8" x14ac:dyDescent="0.25">
      <c r="A6" s="42" t="s">
        <v>73</v>
      </c>
      <c r="B6" s="56" t="s">
        <v>74</v>
      </c>
      <c r="C6" s="57"/>
      <c r="D6" s="46">
        <v>16697.66</v>
      </c>
      <c r="E6" s="46">
        <v>15799.67</v>
      </c>
      <c r="F6" s="47">
        <v>94.62</v>
      </c>
      <c r="G6" s="48" t="s">
        <v>77</v>
      </c>
      <c r="H6" s="48" t="s">
        <v>76</v>
      </c>
    </row>
    <row r="7" spans="1:8" x14ac:dyDescent="0.25">
      <c r="A7" s="42" t="s">
        <v>73</v>
      </c>
      <c r="B7" s="56" t="s">
        <v>74</v>
      </c>
      <c r="C7" s="57"/>
      <c r="D7" s="46">
        <v>12288.57</v>
      </c>
      <c r="E7" s="46">
        <v>11758.59</v>
      </c>
      <c r="F7" s="47">
        <v>95.69</v>
      </c>
      <c r="G7" s="48" t="s">
        <v>78</v>
      </c>
      <c r="H7" s="48" t="s">
        <v>76</v>
      </c>
    </row>
    <row r="8" spans="1:8" x14ac:dyDescent="0.25">
      <c r="A8" s="42" t="s">
        <v>73</v>
      </c>
      <c r="B8" s="56" t="s">
        <v>74</v>
      </c>
      <c r="C8" s="57"/>
      <c r="D8" s="46">
        <v>16663.22</v>
      </c>
      <c r="E8" s="46">
        <v>13220.25</v>
      </c>
      <c r="F8" s="47">
        <v>79.34</v>
      </c>
      <c r="G8" s="48" t="s">
        <v>79</v>
      </c>
      <c r="H8" s="48" t="s">
        <v>76</v>
      </c>
    </row>
    <row r="9" spans="1:8" x14ac:dyDescent="0.25">
      <c r="A9" s="42" t="s">
        <v>73</v>
      </c>
      <c r="B9" s="56" t="s">
        <v>74</v>
      </c>
      <c r="C9" s="57"/>
      <c r="D9" s="46">
        <v>9494.86</v>
      </c>
      <c r="E9" s="46">
        <v>9152.65</v>
      </c>
      <c r="F9" s="47">
        <v>96.4</v>
      </c>
      <c r="G9" s="48" t="s">
        <v>80</v>
      </c>
      <c r="H9" s="48" t="s">
        <v>76</v>
      </c>
    </row>
    <row r="10" spans="1:8" x14ac:dyDescent="0.25">
      <c r="A10" s="42" t="s">
        <v>73</v>
      </c>
      <c r="B10" s="56" t="s">
        <v>74</v>
      </c>
      <c r="C10" s="57"/>
      <c r="D10" s="46">
        <v>16993.57</v>
      </c>
      <c r="E10" s="46">
        <v>16047.07</v>
      </c>
      <c r="F10" s="47">
        <v>94.43</v>
      </c>
      <c r="G10" s="48" t="s">
        <v>81</v>
      </c>
      <c r="H10" s="48" t="s">
        <v>76</v>
      </c>
    </row>
    <row r="11" spans="1:8" x14ac:dyDescent="0.25">
      <c r="A11" s="42" t="s">
        <v>73</v>
      </c>
      <c r="B11" s="56" t="s">
        <v>74</v>
      </c>
      <c r="C11" s="57"/>
      <c r="D11" s="46">
        <v>17720.16</v>
      </c>
      <c r="E11" s="46">
        <v>14851.46</v>
      </c>
      <c r="F11" s="47">
        <v>83.81</v>
      </c>
      <c r="G11" s="48" t="s">
        <v>82</v>
      </c>
      <c r="H11" s="48" t="s">
        <v>76</v>
      </c>
    </row>
    <row r="12" spans="1:8" x14ac:dyDescent="0.25">
      <c r="A12" s="42" t="s">
        <v>73</v>
      </c>
      <c r="B12" s="56" t="s">
        <v>74</v>
      </c>
      <c r="C12" s="57"/>
      <c r="D12" s="46">
        <v>17720.16</v>
      </c>
      <c r="E12" s="46">
        <v>17188.650000000001</v>
      </c>
      <c r="F12" s="47">
        <v>97</v>
      </c>
      <c r="G12" s="48" t="s">
        <v>83</v>
      </c>
      <c r="H12" s="48" t="s">
        <v>76</v>
      </c>
    </row>
    <row r="13" spans="1:8" x14ac:dyDescent="0.25">
      <c r="A13" s="42" t="s">
        <v>73</v>
      </c>
      <c r="B13" s="56" t="s">
        <v>74</v>
      </c>
      <c r="C13" s="57"/>
      <c r="D13" s="46">
        <v>17720.16</v>
      </c>
      <c r="E13" s="46">
        <v>10997.48</v>
      </c>
      <c r="F13" s="47">
        <v>62.06</v>
      </c>
      <c r="G13" s="48" t="s">
        <v>84</v>
      </c>
      <c r="H13" s="48" t="s">
        <v>76</v>
      </c>
    </row>
    <row r="14" spans="1:8" x14ac:dyDescent="0.25">
      <c r="A14" s="42" t="s">
        <v>73</v>
      </c>
      <c r="B14" s="56" t="s">
        <v>74</v>
      </c>
      <c r="C14" s="57"/>
      <c r="D14" s="46">
        <v>17720.16</v>
      </c>
      <c r="E14" s="46">
        <v>21003.16</v>
      </c>
      <c r="F14" s="47">
        <v>118.53</v>
      </c>
      <c r="G14" s="48" t="s">
        <v>85</v>
      </c>
      <c r="H14" s="48" t="s">
        <v>76</v>
      </c>
    </row>
    <row r="15" spans="1:8" x14ac:dyDescent="0.25">
      <c r="A15" s="42" t="s">
        <v>73</v>
      </c>
      <c r="B15" s="56" t="s">
        <v>74</v>
      </c>
      <c r="C15" s="57"/>
      <c r="D15" s="46">
        <v>17783.73</v>
      </c>
      <c r="E15" s="46">
        <v>28060.41</v>
      </c>
      <c r="F15" s="47">
        <v>157.79</v>
      </c>
      <c r="G15" s="48" t="s">
        <v>86</v>
      </c>
      <c r="H15" s="48" t="s">
        <v>76</v>
      </c>
    </row>
    <row r="16" spans="1:8" x14ac:dyDescent="0.25">
      <c r="A16" s="42" t="s">
        <v>73</v>
      </c>
      <c r="B16" s="56" t="s">
        <v>74</v>
      </c>
      <c r="C16" s="57"/>
      <c r="D16" s="46">
        <v>17720.16</v>
      </c>
      <c r="E16" s="46">
        <v>22387.71</v>
      </c>
      <c r="F16" s="47">
        <v>126.34</v>
      </c>
      <c r="G16" s="48" t="s">
        <v>87</v>
      </c>
      <c r="H16" s="48" t="s">
        <v>76</v>
      </c>
    </row>
    <row r="17" spans="1:8" x14ac:dyDescent="0.25">
      <c r="A17" s="61" t="s">
        <v>88</v>
      </c>
      <c r="B17" s="62"/>
      <c r="C17" s="63"/>
      <c r="D17" s="49">
        <v>195220.07</v>
      </c>
      <c r="E17" s="49">
        <v>195338.59</v>
      </c>
      <c r="F17" s="50">
        <v>100.06</v>
      </c>
      <c r="G17" s="48" t="s">
        <v>70</v>
      </c>
      <c r="H17" s="48" t="s">
        <v>70</v>
      </c>
    </row>
  </sheetData>
  <mergeCells count="16"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  <mergeCell ref="B7:C7"/>
    <mergeCell ref="A1:H1"/>
    <mergeCell ref="B3:C3"/>
    <mergeCell ref="C4:H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Осетровка, д. 29</vt:lpstr>
      <vt:lpstr>Работы 2019</vt:lpstr>
      <vt:lpstr>Справка</vt:lpstr>
      <vt:lpstr>'Осетровка, д. 29'!Область_печати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Иван Фофонов</cp:lastModifiedBy>
  <cp:lastPrinted>2019-02-01T02:31:30Z</cp:lastPrinted>
  <dcterms:created xsi:type="dcterms:W3CDTF">2018-02-13T05:54:21Z</dcterms:created>
  <dcterms:modified xsi:type="dcterms:W3CDTF">2020-03-19T01:05:58Z</dcterms:modified>
</cp:coreProperties>
</file>