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Лист1!$A$3:$D$100</definedName>
  </definedNames>
  <calcPr calcId="145621"/>
</workbook>
</file>

<file path=xl/calcChain.xml><?xml version="1.0" encoding="utf-8"?>
<calcChain xmlns="http://schemas.openxmlformats.org/spreadsheetml/2006/main">
  <c r="B100" i="1" l="1"/>
  <c r="B83" i="1" l="1"/>
  <c r="B9" i="1" l="1"/>
  <c r="B91" i="1" l="1"/>
  <c r="B96" i="1"/>
  <c r="B87" i="1"/>
  <c r="B47" i="1"/>
  <c r="B29" i="1"/>
  <c r="B22" i="1"/>
  <c r="B18" i="1"/>
  <c r="B15" i="1"/>
  <c r="B11" i="1"/>
  <c r="B10" i="1" s="1"/>
  <c r="B13" i="1" l="1"/>
  <c r="B98" i="1"/>
  <c r="B99" i="1" l="1"/>
</calcChain>
</file>

<file path=xl/sharedStrings.xml><?xml version="1.0" encoding="utf-8"?>
<sst xmlns="http://schemas.openxmlformats.org/spreadsheetml/2006/main" count="182" uniqueCount="119">
  <si>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</si>
  <si>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</si>
  <si>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</si>
  <si>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</si>
  <si>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</si>
  <si>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</si>
  <si>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</si>
  <si>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</si>
  <si>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</si>
  <si>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</si>
  <si>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</si>
  <si>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</si>
  <si>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</si>
  <si>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</si>
  <si>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</si>
  <si>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</si>
  <si>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</si>
  <si>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</si>
  <si>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</si>
  <si>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</si>
  <si>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</si>
  <si>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</si>
  <si>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</si>
  <si>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</si>
  <si>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</si>
  <si>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</si>
  <si>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</si>
  <si>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>руб.</t>
  </si>
  <si>
    <t xml:space="preserve">Годовая фактическая стоимость работ (услуг) </t>
  </si>
  <si>
    <t>Прочистка вентиляции</t>
  </si>
  <si>
    <t>Адрес: 1 мкр., д. 27</t>
  </si>
  <si>
    <t>Выезд а/машины по заявке</t>
  </si>
  <si>
    <t>выезд</t>
  </si>
  <si>
    <t>раз</t>
  </si>
  <si>
    <t>Предварительный анализ финансово-экономической деятельности ООО "Лидер" за период с 01.01.2018 г. по 31.12.2018 г.</t>
  </si>
  <si>
    <t>шт.</t>
  </si>
  <si>
    <t>Очистка канализационной сети</t>
  </si>
  <si>
    <t>Смена стекл</t>
  </si>
  <si>
    <t>Жукова Н.Л. (1МКР, 27/44)</t>
  </si>
  <si>
    <t>Осмотр подвала</t>
  </si>
  <si>
    <t>1 дом</t>
  </si>
  <si>
    <t>Осмотр сантех. оборудования</t>
  </si>
  <si>
    <t>Ремонт труб КНС</t>
  </si>
  <si>
    <t>Сброс воздуха со стояков отопления с использованием а/м газель</t>
  </si>
  <si>
    <t>Чистка фильтра</t>
  </si>
  <si>
    <t>1 кв.</t>
  </si>
  <si>
    <t>Осмотр электросчетчика</t>
  </si>
  <si>
    <t>Установка светильников с датчиком на движение</t>
  </si>
  <si>
    <t>шт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</si>
  <si>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</si>
  <si>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01.01.2021-31.12.2021</t>
  </si>
  <si>
    <t xml:space="preserve">Начальное сальдо на 01.01.2021 г. </t>
  </si>
  <si>
    <t>Доходы по дому за 2021 г.:</t>
  </si>
  <si>
    <t>Всего начислено за период с 01.01.2021-31.12.2021</t>
  </si>
  <si>
    <t>Всего оплачено за период с 01.01.2021-31.12.2021</t>
  </si>
  <si>
    <t>Дебиторская задолженность(переплата) по дому на  31.12.2021 г.</t>
  </si>
  <si>
    <t>Всего доходов по дому за период с 01.01.2021 по 31.12.2021 г.</t>
  </si>
  <si>
    <t>16. Всего расходов по дому за период с 01.01.2021 по 31.12.2021 г.  г.</t>
  </si>
  <si>
    <t xml:space="preserve">17. Всего расходов по дому с НДС за период с 01.01.2021 по 31.12.2021 г.  </t>
  </si>
  <si>
    <t xml:space="preserve">18. Конечное сальдо по дому (по работам) за период с 01.01.2021 по 31.12.2021 г. 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</si>
  <si>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</si>
  <si>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</si>
  <si>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</si>
  <si>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</si>
  <si>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</si>
  <si>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</si>
  <si>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</si>
  <si>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</si>
  <si>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</si>
  <si>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</si>
  <si>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Вертикальная планировка при-й тер-ии вручную с засыпкой размывов,ям ПГ</t>
  </si>
  <si>
    <t>м3</t>
  </si>
  <si>
    <t>Вывод  воды с подвала для хоз. нужд</t>
  </si>
  <si>
    <t>Окраска фасада (надпись)</t>
  </si>
  <si>
    <t>Осмотр крыши</t>
  </si>
  <si>
    <t>дом</t>
  </si>
  <si>
    <t>Побелка бордюра</t>
  </si>
  <si>
    <t>Ремонт межпанельных швов с исп. автовышки</t>
  </si>
  <si>
    <t>Ремонт оконных рам</t>
  </si>
  <si>
    <t>Ремонт подъездной двери</t>
  </si>
  <si>
    <t>Ремонт штробы</t>
  </si>
  <si>
    <t>1 м2</t>
  </si>
  <si>
    <t>Снятие и установка  расходомеров в тепловых узлах</t>
  </si>
  <si>
    <t>двойное остекление фрамуг подъезда р-р 1,3*0,53</t>
  </si>
  <si>
    <t>замена электропатрона с материалом при закрытой арматуре</t>
  </si>
  <si>
    <t>обследование межпанельных швов</t>
  </si>
  <si>
    <t>установка пружины</t>
  </si>
  <si>
    <t>Завоз песка на песочницы детских площадок</t>
  </si>
  <si>
    <t>Закрытие/открытие стояков водоснабжения с использованием  а/м газель</t>
  </si>
  <si>
    <t>Заливка хоккейной коробки</t>
  </si>
  <si>
    <t>Запуск системы отопления</t>
  </si>
  <si>
    <t>Очистка подвала, 1 мкр, 27</t>
  </si>
  <si>
    <t>Очистка подвала, 1 мкр. д. 27</t>
  </si>
  <si>
    <t>Поверка теплового ОДПУ, 2021 г.</t>
  </si>
  <si>
    <t>Подготовка и гидропромывка дома</t>
  </si>
  <si>
    <t>Регулировка теплоносителя</t>
  </si>
  <si>
    <t>Ремонт водосточных труб</t>
  </si>
  <si>
    <t>Ремонт труб ГВС</t>
  </si>
  <si>
    <t>Ремонт трубопроводной арматуры</t>
  </si>
  <si>
    <t>Техническое обслуживание приборов учета тепловой энергии, 2021 г.</t>
  </si>
  <si>
    <t>замеры темпер. воздуха в квартире и подвале</t>
  </si>
  <si>
    <t>замер</t>
  </si>
  <si>
    <t>исполнение заявок не связанных с ремонтом</t>
  </si>
  <si>
    <t>отключение/включение насосов</t>
  </si>
  <si>
    <t>очистка труб канализации и вентеляции от куржака в зим. период</t>
  </si>
  <si>
    <t>прочистка внутренней канализационной сети</t>
  </si>
  <si>
    <t>прочистка участка розлива ГВС</t>
  </si>
  <si>
    <t>розлив</t>
  </si>
  <si>
    <t>частичная замена розлива отопления</t>
  </si>
  <si>
    <t>частичная замена стояка ГВС</t>
  </si>
  <si>
    <t>частичная замена трубы КНС с тройником (раскр и закр. штробы со снят у</t>
  </si>
  <si>
    <t>квартира</t>
  </si>
  <si>
    <t>Содержание ДРС 1,2 кв. 2021 г. коэф.0,8;0,85;0,9;1</t>
  </si>
  <si>
    <t>Содержание ДРС 3,4 кв. 2021 г. коэф.0,8;0,85;0,9;1</t>
  </si>
  <si>
    <t>Утепление вентпродухов изовером и монтажной пеной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</si>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</sst>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0" fontId="4" fillId="3" borderId="2" xfId="1" applyFont="1" applyFill="1" applyBorder="1" applyAlignment="1">
      <alignment horizontal="left" vertical="center" wrapText="1"/>
    </xf>
    <xf numFmtId="2" fontId="4" fillId="3" borderId="2" xfId="1" applyNumberFormat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 vertical="center" wrapText="1"/>
    </xf>
    <xf numFmtId="2" fontId="6" fillId="3" borderId="9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43" fontId="2" fillId="3" borderId="9" xfId="3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3" xfId="0" applyNumberFormat="1" applyFill="1" applyBorder="1"/>
    <xf numFmtId="164" fontId="0" fillId="0" borderId="3" xfId="0" applyNumberFormat="1" applyFill="1" applyBorder="1"/>
    <xf numFmtId="2" fontId="6" fillId="3" borderId="2" xfId="0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A78" workbookViewId="0">
      <selection activeCell="I97" sqref="I97"/>
    </sheetView>
  </sheetViews>
  <sheetFormatPr defaultRowHeight="15" outlineLevelRow="2" x14ac:dyDescent="0.25"/>
  <cols>
    <col min="1" max="1" width="57.7109375" style="2" customWidth="1"/>
    <col min="2" max="2" width="15.5703125" style="1" customWidth="1"/>
    <col min="3" max="3" width="9.28515625" style="2" customWidth="1"/>
    <col min="4" max="4" width="14.42578125" style="3" customWidth="1"/>
    <col min="5" max="5" width="12.28515625" style="4" customWidth="1"/>
    <col min="6" max="16384" width="9.140625" style="4"/>
  </cols>
  <sheetData>
    <row r="1" spans="1:28" ht="42.75" hidden="1" customHeight="1" x14ac:dyDescent="0.25">
      <c r="A1" s="50" t="s">
        <v>34</v>
      </c>
      <c r="B1" s="50"/>
      <c r="C1" s="50"/>
      <c r="D1" s="50"/>
    </row>
    <row r="2" spans="1:28" s="38" customFormat="1" ht="60" customHeight="1" x14ac:dyDescent="0.25">
      <c r="A2" s="42" t="s">
        <v>49</v>
      </c>
      <c r="B2" s="42"/>
      <c r="C2" s="42"/>
      <c r="D2" s="4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7.25" customHeight="1" x14ac:dyDescent="0.25">
      <c r="A3" s="5" t="s">
        <v>30</v>
      </c>
      <c r="B3" s="46" t="s">
        <v>50</v>
      </c>
      <c r="C3" s="46"/>
      <c r="D3" s="46"/>
    </row>
    <row r="4" spans="1:28" ht="57" x14ac:dyDescent="0.25">
      <c r="A4" s="8" t="s">
        <v>2</v>
      </c>
      <c r="B4" s="9" t="s">
        <v>28</v>
      </c>
      <c r="C4" s="19" t="s">
        <v>0</v>
      </c>
      <c r="D4" s="20" t="s">
        <v>1</v>
      </c>
    </row>
    <row r="5" spans="1:28" x14ac:dyDescent="0.25">
      <c r="A5" s="8" t="s">
        <v>51</v>
      </c>
      <c r="B5" s="34">
        <v>-1467830.3359999999</v>
      </c>
      <c r="C5" s="19"/>
      <c r="D5" s="20"/>
    </row>
    <row r="6" spans="1:28" x14ac:dyDescent="0.25">
      <c r="A6" s="47" t="s">
        <v>52</v>
      </c>
      <c r="B6" s="48"/>
      <c r="C6" s="48"/>
      <c r="D6" s="49"/>
    </row>
    <row r="7" spans="1:28" x14ac:dyDescent="0.25">
      <c r="A7" s="8" t="s">
        <v>53</v>
      </c>
      <c r="B7" s="34">
        <v>818247.52</v>
      </c>
      <c r="C7" s="21" t="s">
        <v>27</v>
      </c>
      <c r="D7" s="20"/>
    </row>
    <row r="8" spans="1:28" x14ac:dyDescent="0.25">
      <c r="A8" s="8" t="s">
        <v>54</v>
      </c>
      <c r="B8" s="34">
        <v>739206.03</v>
      </c>
      <c r="C8" s="21" t="s">
        <v>27</v>
      </c>
      <c r="D8" s="20"/>
    </row>
    <row r="9" spans="1:28" ht="28.5" x14ac:dyDescent="0.25">
      <c r="A9" s="8" t="s">
        <v>55</v>
      </c>
      <c r="B9" s="34">
        <f>B8-B7</f>
        <v>-79041.489999999991</v>
      </c>
      <c r="C9" s="21" t="s">
        <v>27</v>
      </c>
      <c r="D9" s="20"/>
    </row>
    <row r="10" spans="1:28" x14ac:dyDescent="0.25">
      <c r="A10" s="8" t="s">
        <v>7</v>
      </c>
      <c r="B10" s="34">
        <f>B11+B12</f>
        <v>34391.94</v>
      </c>
      <c r="C10" s="21" t="s">
        <v>27</v>
      </c>
      <c r="D10" s="20"/>
    </row>
    <row r="11" spans="1:28" x14ac:dyDescent="0.25">
      <c r="A11" s="10" t="s">
        <v>8</v>
      </c>
      <c r="B11" s="34">
        <f>600*10+180+528.64*12</f>
        <v>12523.68</v>
      </c>
      <c r="C11" s="21" t="s">
        <v>27</v>
      </c>
      <c r="D11" s="20"/>
    </row>
    <row r="12" spans="1:28" x14ac:dyDescent="0.25">
      <c r="A12" s="10" t="s">
        <v>38</v>
      </c>
      <c r="B12" s="34">
        <v>21868.26</v>
      </c>
      <c r="C12" s="21" t="s">
        <v>27</v>
      </c>
      <c r="D12" s="20"/>
    </row>
    <row r="13" spans="1:28" ht="28.5" x14ac:dyDescent="0.25">
      <c r="A13" s="11" t="s">
        <v>56</v>
      </c>
      <c r="B13" s="33">
        <f>B7+B10-B11</f>
        <v>840115.77999999991</v>
      </c>
      <c r="C13" s="21" t="s">
        <v>27</v>
      </c>
      <c r="D13" s="22"/>
    </row>
    <row r="14" spans="1:28" x14ac:dyDescent="0.25">
      <c r="A14" s="43" t="s">
        <v>9</v>
      </c>
      <c r="B14" s="44"/>
      <c r="C14" s="44"/>
      <c r="D14" s="45"/>
    </row>
    <row r="15" spans="1:28" ht="29.25" thickBot="1" x14ac:dyDescent="0.3">
      <c r="A15" s="11" t="s">
        <v>10</v>
      </c>
      <c r="B15" s="33">
        <f>B16+B17</f>
        <v>149407.01999999999</v>
      </c>
      <c r="C15" s="23"/>
      <c r="D15" s="22"/>
    </row>
    <row r="16" spans="1:28" s="30" customFormat="1" ht="15.75" thickBot="1" x14ac:dyDescent="0.3">
      <c r="A16" s="31" t="s">
        <v>60</v>
      </c>
      <c r="B16" s="32">
        <v>72503.759999999995</v>
      </c>
      <c r="C16" s="31" t="s">
        <v>3</v>
      </c>
      <c r="D16" s="32">
        <v>17598</v>
      </c>
    </row>
    <row r="17" spans="1:4" s="30" customFormat="1" ht="15.75" thickBot="1" x14ac:dyDescent="0.3">
      <c r="A17" s="31" t="s">
        <v>61</v>
      </c>
      <c r="B17" s="32">
        <v>76903.259999999995</v>
      </c>
      <c r="C17" s="31" t="s">
        <v>3</v>
      </c>
      <c r="D17" s="32">
        <v>17598</v>
      </c>
    </row>
    <row r="18" spans="1:4" ht="29.25" thickBot="1" x14ac:dyDescent="0.3">
      <c r="A18" s="11" t="s">
        <v>11</v>
      </c>
      <c r="B18" s="33">
        <f>B19+B20</f>
        <v>69072.12</v>
      </c>
      <c r="C18" s="23"/>
      <c r="D18" s="22"/>
    </row>
    <row r="19" spans="1:4" s="30" customFormat="1" ht="15.75" thickBot="1" x14ac:dyDescent="0.3">
      <c r="A19" s="31" t="s">
        <v>62</v>
      </c>
      <c r="B19" s="32">
        <v>33436.199999999997</v>
      </c>
      <c r="C19" s="31" t="s">
        <v>3</v>
      </c>
      <c r="D19" s="32">
        <v>17598</v>
      </c>
    </row>
    <row r="20" spans="1:4" s="30" customFormat="1" ht="15.75" thickBot="1" x14ac:dyDescent="0.3">
      <c r="A20" s="31" t="s">
        <v>63</v>
      </c>
      <c r="B20" s="32">
        <v>35635.919999999998</v>
      </c>
      <c r="C20" s="31" t="s">
        <v>3</v>
      </c>
      <c r="D20" s="32">
        <v>17598</v>
      </c>
    </row>
    <row r="21" spans="1:4" ht="28.5" x14ac:dyDescent="0.25">
      <c r="A21" s="11" t="s">
        <v>12</v>
      </c>
      <c r="B21" s="33">
        <v>0</v>
      </c>
      <c r="C21" s="24"/>
      <c r="D21" s="22"/>
    </row>
    <row r="22" spans="1:4" ht="43.5" thickBot="1" x14ac:dyDescent="0.3">
      <c r="A22" s="18" t="s">
        <v>13</v>
      </c>
      <c r="B22" s="33">
        <f>SUM(B23:B28)</f>
        <v>20589.66</v>
      </c>
      <c r="C22" s="23"/>
      <c r="D22" s="22"/>
    </row>
    <row r="23" spans="1:4" s="30" customFormat="1" ht="15.75" thickBot="1" x14ac:dyDescent="0.3">
      <c r="A23" s="31" t="s">
        <v>64</v>
      </c>
      <c r="B23" s="32">
        <v>1759.8</v>
      </c>
      <c r="C23" s="31" t="s">
        <v>3</v>
      </c>
      <c r="D23" s="32">
        <v>17598</v>
      </c>
    </row>
    <row r="24" spans="1:4" s="30" customFormat="1" ht="15.75" thickBot="1" x14ac:dyDescent="0.3">
      <c r="A24" s="31" t="s">
        <v>65</v>
      </c>
      <c r="B24" s="32">
        <v>1759.8</v>
      </c>
      <c r="C24" s="31" t="s">
        <v>3</v>
      </c>
      <c r="D24" s="32">
        <v>17598</v>
      </c>
    </row>
    <row r="25" spans="1:4" s="30" customFormat="1" ht="15.75" thickBot="1" x14ac:dyDescent="0.3">
      <c r="A25" s="31" t="s">
        <v>66</v>
      </c>
      <c r="B25" s="32">
        <v>1583.82</v>
      </c>
      <c r="C25" s="31" t="s">
        <v>3</v>
      </c>
      <c r="D25" s="32">
        <v>17598</v>
      </c>
    </row>
    <row r="26" spans="1:4" s="30" customFormat="1" ht="15.75" thickBot="1" x14ac:dyDescent="0.3">
      <c r="A26" s="31" t="s">
        <v>67</v>
      </c>
      <c r="B26" s="32">
        <v>1583.82</v>
      </c>
      <c r="C26" s="31" t="s">
        <v>3</v>
      </c>
      <c r="D26" s="32">
        <v>17598</v>
      </c>
    </row>
    <row r="27" spans="1:4" s="30" customFormat="1" ht="15.75" thickBot="1" x14ac:dyDescent="0.3">
      <c r="A27" s="31" t="s">
        <v>68</v>
      </c>
      <c r="B27" s="32">
        <v>6687.24</v>
      </c>
      <c r="C27" s="31" t="s">
        <v>3</v>
      </c>
      <c r="D27" s="32">
        <v>17598</v>
      </c>
    </row>
    <row r="28" spans="1:4" s="30" customFormat="1" ht="15.75" thickBot="1" x14ac:dyDescent="0.3">
      <c r="A28" s="31" t="s">
        <v>69</v>
      </c>
      <c r="B28" s="32">
        <v>7215.18</v>
      </c>
      <c r="C28" s="31" t="s">
        <v>3</v>
      </c>
      <c r="D28" s="32">
        <v>17598</v>
      </c>
    </row>
    <row r="29" spans="1:4" ht="43.5" outlineLevel="1" thickBot="1" x14ac:dyDescent="0.3">
      <c r="A29" s="14" t="s">
        <v>14</v>
      </c>
      <c r="B29" s="35">
        <f>SUM(B30:B46)</f>
        <v>34491.29</v>
      </c>
      <c r="C29" s="25"/>
      <c r="D29" s="25"/>
    </row>
    <row r="30" spans="1:4" s="30" customFormat="1" ht="15.75" thickBot="1" x14ac:dyDescent="0.3">
      <c r="A30" s="31" t="s">
        <v>70</v>
      </c>
      <c r="B30" s="32">
        <v>1080.52</v>
      </c>
      <c r="C30" s="31" t="s">
        <v>71</v>
      </c>
      <c r="D30" s="32">
        <v>1</v>
      </c>
    </row>
    <row r="31" spans="1:4" s="30" customFormat="1" ht="15.75" thickBot="1" x14ac:dyDescent="0.3">
      <c r="A31" s="31" t="s">
        <v>72</v>
      </c>
      <c r="B31" s="32">
        <v>2152.4699999999998</v>
      </c>
      <c r="C31" s="31" t="s">
        <v>35</v>
      </c>
      <c r="D31" s="32">
        <v>1</v>
      </c>
    </row>
    <row r="32" spans="1:4" s="30" customFormat="1" ht="15.75" thickBot="1" x14ac:dyDescent="0.3">
      <c r="A32" s="31" t="s">
        <v>73</v>
      </c>
      <c r="B32" s="32">
        <v>348.32</v>
      </c>
      <c r="C32" s="31" t="s">
        <v>35</v>
      </c>
      <c r="D32" s="32">
        <v>1</v>
      </c>
    </row>
    <row r="33" spans="1:4" s="30" customFormat="1" ht="15.75" thickBot="1" x14ac:dyDescent="0.3">
      <c r="A33" s="31" t="s">
        <v>74</v>
      </c>
      <c r="B33" s="32">
        <v>262.72000000000003</v>
      </c>
      <c r="C33" s="31" t="s">
        <v>75</v>
      </c>
      <c r="D33" s="32">
        <v>1</v>
      </c>
    </row>
    <row r="34" spans="1:4" s="30" customFormat="1" ht="15.75" thickBot="1" x14ac:dyDescent="0.3">
      <c r="A34" s="31" t="s">
        <v>46</v>
      </c>
      <c r="B34" s="32">
        <v>196.2</v>
      </c>
      <c r="C34" s="31" t="s">
        <v>35</v>
      </c>
      <c r="D34" s="32">
        <v>1</v>
      </c>
    </row>
    <row r="35" spans="1:4" s="30" customFormat="1" ht="15.75" thickBot="1" x14ac:dyDescent="0.3">
      <c r="A35" s="31" t="s">
        <v>76</v>
      </c>
      <c r="B35" s="32">
        <v>603</v>
      </c>
      <c r="C35" s="31" t="s">
        <v>4</v>
      </c>
      <c r="D35" s="32">
        <v>150</v>
      </c>
    </row>
    <row r="36" spans="1:4" s="30" customFormat="1" ht="15.75" thickBot="1" x14ac:dyDescent="0.3">
      <c r="A36" s="31" t="s">
        <v>77</v>
      </c>
      <c r="B36" s="32">
        <v>19014.8</v>
      </c>
      <c r="C36" s="31" t="s">
        <v>4</v>
      </c>
      <c r="D36" s="32">
        <v>14</v>
      </c>
    </row>
    <row r="37" spans="1:4" s="30" customFormat="1" ht="15.75" thickBot="1" x14ac:dyDescent="0.3">
      <c r="A37" s="31" t="s">
        <v>78</v>
      </c>
      <c r="B37" s="32">
        <v>421.42</v>
      </c>
      <c r="C37" s="31" t="s">
        <v>35</v>
      </c>
      <c r="D37" s="32">
        <v>1</v>
      </c>
    </row>
    <row r="38" spans="1:4" s="30" customFormat="1" ht="15.75" thickBot="1" x14ac:dyDescent="0.3">
      <c r="A38" s="31" t="s">
        <v>79</v>
      </c>
      <c r="B38" s="32">
        <v>627.84</v>
      </c>
      <c r="C38" s="31" t="s">
        <v>35</v>
      </c>
      <c r="D38" s="32">
        <v>1</v>
      </c>
    </row>
    <row r="39" spans="1:4" s="30" customFormat="1" ht="15.75" thickBot="1" x14ac:dyDescent="0.3">
      <c r="A39" s="31" t="s">
        <v>80</v>
      </c>
      <c r="B39" s="32">
        <v>1918.21</v>
      </c>
      <c r="C39" s="31" t="s">
        <v>81</v>
      </c>
      <c r="D39" s="32">
        <v>0.5</v>
      </c>
    </row>
    <row r="40" spans="1:4" s="30" customFormat="1" ht="15.75" thickBot="1" x14ac:dyDescent="0.3">
      <c r="A40" s="31" t="s">
        <v>37</v>
      </c>
      <c r="B40" s="32">
        <v>2084.4</v>
      </c>
      <c r="C40" s="31" t="s">
        <v>3</v>
      </c>
      <c r="D40" s="32">
        <v>2.8</v>
      </c>
    </row>
    <row r="41" spans="1:4" s="30" customFormat="1" ht="15.75" thickBot="1" x14ac:dyDescent="0.3">
      <c r="A41" s="31" t="s">
        <v>82</v>
      </c>
      <c r="B41" s="32">
        <v>1088.4000000000001</v>
      </c>
      <c r="C41" s="31" t="s">
        <v>75</v>
      </c>
      <c r="D41" s="32">
        <v>1</v>
      </c>
    </row>
    <row r="42" spans="1:4" s="30" customFormat="1" ht="15.75" thickBot="1" x14ac:dyDescent="0.3">
      <c r="A42" s="31" t="s">
        <v>47</v>
      </c>
      <c r="B42" s="32">
        <v>2065.6999999999998</v>
      </c>
      <c r="C42" s="31" t="s">
        <v>48</v>
      </c>
      <c r="D42" s="32">
        <v>2</v>
      </c>
    </row>
    <row r="43" spans="1:4" s="30" customFormat="1" ht="15.75" thickBot="1" x14ac:dyDescent="0.3">
      <c r="A43" s="31" t="s">
        <v>83</v>
      </c>
      <c r="B43" s="32">
        <v>1076.6500000000001</v>
      </c>
      <c r="C43" s="31" t="s">
        <v>35</v>
      </c>
      <c r="D43" s="32">
        <v>1</v>
      </c>
    </row>
    <row r="44" spans="1:4" s="30" customFormat="1" ht="15.75" thickBot="1" x14ac:dyDescent="0.3">
      <c r="A44" s="31" t="s">
        <v>84</v>
      </c>
      <c r="B44" s="32">
        <v>330.51</v>
      </c>
      <c r="C44" s="31" t="s">
        <v>35</v>
      </c>
      <c r="D44" s="32">
        <v>1</v>
      </c>
    </row>
    <row r="45" spans="1:4" s="30" customFormat="1" ht="15.75" thickBot="1" x14ac:dyDescent="0.3">
      <c r="A45" s="31" t="s">
        <v>85</v>
      </c>
      <c r="B45" s="32">
        <v>505.79</v>
      </c>
      <c r="C45" s="31" t="s">
        <v>45</v>
      </c>
      <c r="D45" s="32">
        <v>1</v>
      </c>
    </row>
    <row r="46" spans="1:4" s="30" customFormat="1" ht="15.75" thickBot="1" x14ac:dyDescent="0.3">
      <c r="A46" s="31" t="s">
        <v>86</v>
      </c>
      <c r="B46" s="32">
        <v>714.34</v>
      </c>
      <c r="C46" s="31" t="s">
        <v>35</v>
      </c>
      <c r="D46" s="32">
        <v>2</v>
      </c>
    </row>
    <row r="47" spans="1:4" s="6" customFormat="1" ht="61.5" customHeight="1" outlineLevel="2" thickBot="1" x14ac:dyDescent="0.3">
      <c r="A47" s="11" t="s">
        <v>15</v>
      </c>
      <c r="B47" s="36">
        <f>SUM(B48:B79)</f>
        <v>178962.25</v>
      </c>
      <c r="C47" s="26"/>
      <c r="D47" s="26"/>
    </row>
    <row r="48" spans="1:4" s="30" customFormat="1" ht="15.75" thickBot="1" x14ac:dyDescent="0.3">
      <c r="A48" s="31" t="s">
        <v>31</v>
      </c>
      <c r="B48" s="32">
        <v>1134.3</v>
      </c>
      <c r="C48" s="31" t="s">
        <v>32</v>
      </c>
      <c r="D48" s="32">
        <v>2</v>
      </c>
    </row>
    <row r="49" spans="1:4" s="30" customFormat="1" ht="15.75" thickBot="1" x14ac:dyDescent="0.3">
      <c r="A49" s="31" t="s">
        <v>87</v>
      </c>
      <c r="B49" s="32">
        <v>4663.68</v>
      </c>
      <c r="C49" s="31" t="s">
        <v>71</v>
      </c>
      <c r="D49" s="32">
        <v>1.5</v>
      </c>
    </row>
    <row r="50" spans="1:4" s="30" customFormat="1" ht="15.75" thickBot="1" x14ac:dyDescent="0.3">
      <c r="A50" s="31" t="s">
        <v>88</v>
      </c>
      <c r="B50" s="32">
        <v>2884.35</v>
      </c>
      <c r="C50" s="31" t="s">
        <v>25</v>
      </c>
      <c r="D50" s="32">
        <v>5</v>
      </c>
    </row>
    <row r="51" spans="1:4" s="30" customFormat="1" ht="15.75" thickBot="1" x14ac:dyDescent="0.3">
      <c r="A51" s="31" t="s">
        <v>89</v>
      </c>
      <c r="B51" s="32">
        <v>3298.8</v>
      </c>
      <c r="C51" s="31" t="s">
        <v>35</v>
      </c>
      <c r="D51" s="32">
        <v>0.25</v>
      </c>
    </row>
    <row r="52" spans="1:4" s="30" customFormat="1" ht="15.75" thickBot="1" x14ac:dyDescent="0.3">
      <c r="A52" s="31" t="s">
        <v>90</v>
      </c>
      <c r="B52" s="32">
        <v>1117</v>
      </c>
      <c r="C52" s="31" t="s">
        <v>35</v>
      </c>
      <c r="D52" s="32">
        <v>1</v>
      </c>
    </row>
    <row r="53" spans="1:4" s="30" customFormat="1" ht="15.75" thickBot="1" x14ac:dyDescent="0.3">
      <c r="A53" s="31" t="s">
        <v>39</v>
      </c>
      <c r="B53" s="32">
        <v>8434.7999999999993</v>
      </c>
      <c r="C53" s="31" t="s">
        <v>75</v>
      </c>
      <c r="D53" s="32">
        <v>10</v>
      </c>
    </row>
    <row r="54" spans="1:4" s="30" customFormat="1" ht="15.75" thickBot="1" x14ac:dyDescent="0.3">
      <c r="A54" s="31" t="s">
        <v>41</v>
      </c>
      <c r="B54" s="32">
        <v>199.29</v>
      </c>
      <c r="C54" s="31" t="s">
        <v>35</v>
      </c>
      <c r="D54" s="32">
        <v>1</v>
      </c>
    </row>
    <row r="55" spans="1:4" s="30" customFormat="1" ht="15.75" thickBot="1" x14ac:dyDescent="0.3">
      <c r="A55" s="31" t="s">
        <v>41</v>
      </c>
      <c r="B55" s="32">
        <v>2812.92</v>
      </c>
      <c r="C55" s="31" t="s">
        <v>35</v>
      </c>
      <c r="D55" s="32">
        <v>6</v>
      </c>
    </row>
    <row r="56" spans="1:4" s="30" customFormat="1" ht="15.75" thickBot="1" x14ac:dyDescent="0.3">
      <c r="A56" s="31" t="s">
        <v>36</v>
      </c>
      <c r="B56" s="32">
        <v>7943.52</v>
      </c>
      <c r="C56" s="31" t="s">
        <v>4</v>
      </c>
      <c r="D56" s="32">
        <v>57</v>
      </c>
    </row>
    <row r="57" spans="1:4" s="30" customFormat="1" ht="15.75" thickBot="1" x14ac:dyDescent="0.3">
      <c r="A57" s="31" t="s">
        <v>36</v>
      </c>
      <c r="B57" s="32">
        <v>1982.55</v>
      </c>
      <c r="C57" s="31" t="s">
        <v>4</v>
      </c>
      <c r="D57" s="32">
        <v>3</v>
      </c>
    </row>
    <row r="58" spans="1:4" s="30" customFormat="1" ht="15.75" thickBot="1" x14ac:dyDescent="0.3">
      <c r="A58" s="31" t="s">
        <v>91</v>
      </c>
      <c r="B58" s="32">
        <v>20157.86</v>
      </c>
      <c r="C58" s="31" t="s">
        <v>75</v>
      </c>
      <c r="D58" s="32">
        <v>1</v>
      </c>
    </row>
    <row r="59" spans="1:4" s="30" customFormat="1" ht="15.75" thickBot="1" x14ac:dyDescent="0.3">
      <c r="A59" s="31" t="s">
        <v>92</v>
      </c>
      <c r="B59" s="32">
        <v>4372.74</v>
      </c>
      <c r="C59" s="31" t="s">
        <v>75</v>
      </c>
      <c r="D59" s="32">
        <v>1</v>
      </c>
    </row>
    <row r="60" spans="1:4" s="30" customFormat="1" ht="15.75" thickBot="1" x14ac:dyDescent="0.3">
      <c r="A60" s="31" t="s">
        <v>93</v>
      </c>
      <c r="B60" s="32">
        <v>10141.450000000001</v>
      </c>
      <c r="C60" s="31" t="s">
        <v>75</v>
      </c>
      <c r="D60" s="32">
        <v>1</v>
      </c>
    </row>
    <row r="61" spans="1:4" s="30" customFormat="1" ht="15.75" thickBot="1" x14ac:dyDescent="0.3">
      <c r="A61" s="31" t="s">
        <v>94</v>
      </c>
      <c r="B61" s="32">
        <v>2281.8200000000002</v>
      </c>
      <c r="C61" s="31" t="s">
        <v>40</v>
      </c>
      <c r="D61" s="32">
        <v>1</v>
      </c>
    </row>
    <row r="62" spans="1:4" s="30" customFormat="1" ht="15.75" thickBot="1" x14ac:dyDescent="0.3">
      <c r="A62" s="31" t="s">
        <v>95</v>
      </c>
      <c r="B62" s="32">
        <v>1694.32</v>
      </c>
      <c r="C62" s="31" t="s">
        <v>35</v>
      </c>
      <c r="D62" s="32">
        <v>2</v>
      </c>
    </row>
    <row r="63" spans="1:4" s="30" customFormat="1" ht="15.75" thickBot="1" x14ac:dyDescent="0.3">
      <c r="A63" s="31" t="s">
        <v>96</v>
      </c>
      <c r="B63" s="32">
        <v>319.41000000000003</v>
      </c>
      <c r="C63" s="31" t="s">
        <v>35</v>
      </c>
      <c r="D63" s="32">
        <v>1</v>
      </c>
    </row>
    <row r="64" spans="1:4" s="30" customFormat="1" ht="15.75" thickBot="1" x14ac:dyDescent="0.3">
      <c r="A64" s="31" t="s">
        <v>97</v>
      </c>
      <c r="B64" s="32">
        <v>6481.76</v>
      </c>
      <c r="C64" s="31" t="s">
        <v>4</v>
      </c>
      <c r="D64" s="32">
        <v>8</v>
      </c>
    </row>
    <row r="65" spans="1:4" s="30" customFormat="1" ht="15.75" thickBot="1" x14ac:dyDescent="0.3">
      <c r="A65" s="31" t="s">
        <v>42</v>
      </c>
      <c r="B65" s="32">
        <v>3285.92</v>
      </c>
      <c r="C65" s="31" t="s">
        <v>35</v>
      </c>
      <c r="D65" s="32">
        <v>16</v>
      </c>
    </row>
    <row r="66" spans="1:4" s="30" customFormat="1" ht="15.75" thickBot="1" x14ac:dyDescent="0.3">
      <c r="A66" s="31" t="s">
        <v>98</v>
      </c>
      <c r="B66" s="32">
        <v>937.39</v>
      </c>
      <c r="C66" s="31" t="s">
        <v>35</v>
      </c>
      <c r="D66" s="32">
        <v>1</v>
      </c>
    </row>
    <row r="67" spans="1:4" s="30" customFormat="1" ht="15.75" thickBot="1" x14ac:dyDescent="0.3">
      <c r="A67" s="31" t="s">
        <v>43</v>
      </c>
      <c r="B67" s="32">
        <v>44448</v>
      </c>
      <c r="C67" s="31" t="s">
        <v>25</v>
      </c>
      <c r="D67" s="32">
        <v>64</v>
      </c>
    </row>
    <row r="68" spans="1:4" s="30" customFormat="1" ht="15.75" thickBot="1" x14ac:dyDescent="0.3">
      <c r="A68" s="31" t="s">
        <v>99</v>
      </c>
      <c r="B68" s="32">
        <v>16421.04</v>
      </c>
      <c r="C68" s="31" t="s">
        <v>33</v>
      </c>
      <c r="D68" s="32">
        <v>12</v>
      </c>
    </row>
    <row r="69" spans="1:4" s="30" customFormat="1" ht="15.75" thickBot="1" x14ac:dyDescent="0.3">
      <c r="A69" s="31" t="s">
        <v>26</v>
      </c>
      <c r="B69" s="32">
        <v>1708.88</v>
      </c>
      <c r="C69" s="31" t="s">
        <v>35</v>
      </c>
      <c r="D69" s="32">
        <v>4</v>
      </c>
    </row>
    <row r="70" spans="1:4" s="30" customFormat="1" ht="15.75" thickBot="1" x14ac:dyDescent="0.3">
      <c r="A70" s="31" t="s">
        <v>44</v>
      </c>
      <c r="B70" s="32">
        <v>319.55</v>
      </c>
      <c r="C70" s="31" t="s">
        <v>35</v>
      </c>
      <c r="D70" s="32">
        <v>1</v>
      </c>
    </row>
    <row r="71" spans="1:4" s="30" customFormat="1" ht="15.75" thickBot="1" x14ac:dyDescent="0.3">
      <c r="A71" s="31" t="s">
        <v>100</v>
      </c>
      <c r="B71" s="32">
        <v>785.12</v>
      </c>
      <c r="C71" s="31" t="s">
        <v>101</v>
      </c>
      <c r="D71" s="32">
        <v>2</v>
      </c>
    </row>
    <row r="72" spans="1:4" s="30" customFormat="1" ht="15.75" thickBot="1" x14ac:dyDescent="0.3">
      <c r="A72" s="31" t="s">
        <v>102</v>
      </c>
      <c r="B72" s="32">
        <v>3917.69</v>
      </c>
      <c r="C72" s="31" t="s">
        <v>35</v>
      </c>
      <c r="D72" s="32">
        <v>7</v>
      </c>
    </row>
    <row r="73" spans="1:4" s="30" customFormat="1" ht="15.75" thickBot="1" x14ac:dyDescent="0.3">
      <c r="A73" s="31" t="s">
        <v>103</v>
      </c>
      <c r="B73" s="32">
        <v>295.87</v>
      </c>
      <c r="C73" s="31" t="s">
        <v>75</v>
      </c>
      <c r="D73" s="32">
        <v>1</v>
      </c>
    </row>
    <row r="74" spans="1:4" s="30" customFormat="1" ht="15.75" thickBot="1" x14ac:dyDescent="0.3">
      <c r="A74" s="31" t="s">
        <v>104</v>
      </c>
      <c r="B74" s="32">
        <v>5648.7</v>
      </c>
      <c r="C74" s="31" t="s">
        <v>35</v>
      </c>
      <c r="D74" s="32">
        <v>6</v>
      </c>
    </row>
    <row r="75" spans="1:4" s="30" customFormat="1" ht="15.75" thickBot="1" x14ac:dyDescent="0.3">
      <c r="A75" s="31" t="s">
        <v>105</v>
      </c>
      <c r="B75" s="32">
        <v>397.59</v>
      </c>
      <c r="C75" s="31" t="s">
        <v>4</v>
      </c>
      <c r="D75" s="32">
        <v>3</v>
      </c>
    </row>
    <row r="76" spans="1:4" s="30" customFormat="1" ht="15.75" thickBot="1" x14ac:dyDescent="0.3">
      <c r="A76" s="31" t="s">
        <v>106</v>
      </c>
      <c r="B76" s="32">
        <v>1461.66</v>
      </c>
      <c r="C76" s="31" t="s">
        <v>107</v>
      </c>
      <c r="D76" s="32">
        <v>1</v>
      </c>
    </row>
    <row r="77" spans="1:4" s="30" customFormat="1" ht="15.75" thickBot="1" x14ac:dyDescent="0.3">
      <c r="A77" s="31" t="s">
        <v>108</v>
      </c>
      <c r="B77" s="32">
        <v>3984.65</v>
      </c>
      <c r="C77" s="31" t="s">
        <v>4</v>
      </c>
      <c r="D77" s="32">
        <v>1</v>
      </c>
    </row>
    <row r="78" spans="1:4" s="30" customFormat="1" ht="15.75" thickBot="1" x14ac:dyDescent="0.3">
      <c r="A78" s="31" t="s">
        <v>109</v>
      </c>
      <c r="B78" s="32">
        <v>9644.2800000000007</v>
      </c>
      <c r="C78" s="31" t="s">
        <v>4</v>
      </c>
      <c r="D78" s="32">
        <v>4</v>
      </c>
    </row>
    <row r="79" spans="1:4" s="30" customFormat="1" ht="15.75" thickBot="1" x14ac:dyDescent="0.3">
      <c r="A79" s="31" t="s">
        <v>110</v>
      </c>
      <c r="B79" s="32">
        <v>5785.34</v>
      </c>
      <c r="C79" s="31" t="s">
        <v>111</v>
      </c>
      <c r="D79" s="32">
        <v>2</v>
      </c>
    </row>
    <row r="80" spans="1:4" s="6" customFormat="1" ht="28.5" outlineLevel="2" x14ac:dyDescent="0.25">
      <c r="A80" s="11" t="s">
        <v>16</v>
      </c>
      <c r="B80" s="15"/>
      <c r="C80" s="26"/>
      <c r="D80" s="26"/>
    </row>
    <row r="81" spans="1:4" ht="28.5" x14ac:dyDescent="0.25">
      <c r="A81" s="11" t="s">
        <v>17</v>
      </c>
      <c r="B81" s="12"/>
      <c r="C81" s="23"/>
      <c r="D81" s="22"/>
    </row>
    <row r="82" spans="1:4" ht="28.5" x14ac:dyDescent="0.25">
      <c r="A82" s="11" t="s">
        <v>18</v>
      </c>
      <c r="B82" s="12"/>
      <c r="C82" s="23"/>
      <c r="D82" s="22"/>
    </row>
    <row r="83" spans="1:4" ht="29.25" thickBot="1" x14ac:dyDescent="0.3">
      <c r="A83" s="11" t="s">
        <v>19</v>
      </c>
      <c r="B83" s="33">
        <f>SUM(B84:B85)</f>
        <v>3398.9300000000003</v>
      </c>
      <c r="C83" s="23"/>
      <c r="D83" s="22"/>
    </row>
    <row r="84" spans="1:4" s="30" customFormat="1" ht="15.75" thickBot="1" x14ac:dyDescent="0.3">
      <c r="A84" s="31" t="s">
        <v>29</v>
      </c>
      <c r="B84" s="32">
        <v>1563.21</v>
      </c>
      <c r="C84" s="31" t="s">
        <v>4</v>
      </c>
      <c r="D84" s="32">
        <v>3</v>
      </c>
    </row>
    <row r="85" spans="1:4" s="30" customFormat="1" ht="15.75" thickBot="1" x14ac:dyDescent="0.3">
      <c r="A85" s="31" t="s">
        <v>114</v>
      </c>
      <c r="B85" s="32">
        <v>1835.72</v>
      </c>
      <c r="C85" s="31" t="s">
        <v>35</v>
      </c>
      <c r="D85" s="32">
        <v>4</v>
      </c>
    </row>
    <row r="86" spans="1:4" ht="28.5" x14ac:dyDescent="0.25">
      <c r="A86" s="16" t="s">
        <v>20</v>
      </c>
      <c r="B86" s="17"/>
      <c r="C86" s="27"/>
      <c r="D86" s="28"/>
    </row>
    <row r="87" spans="1:4" ht="43.5" thickBot="1" x14ac:dyDescent="0.3">
      <c r="A87" s="11" t="s">
        <v>21</v>
      </c>
      <c r="B87" s="33">
        <f>SUM(B88:B89)</f>
        <v>34604.06</v>
      </c>
      <c r="C87" s="23"/>
      <c r="D87" s="22"/>
    </row>
    <row r="88" spans="1:4" s="30" customFormat="1" ht="15.75" thickBot="1" x14ac:dyDescent="0.3">
      <c r="A88" s="31" t="s">
        <v>112</v>
      </c>
      <c r="B88" s="32">
        <v>16865.28</v>
      </c>
      <c r="C88" s="31" t="s">
        <v>3</v>
      </c>
      <c r="D88" s="32">
        <v>17568</v>
      </c>
    </row>
    <row r="89" spans="1:4" s="30" customFormat="1" ht="15.75" thickBot="1" x14ac:dyDescent="0.3">
      <c r="A89" s="31" t="s">
        <v>113</v>
      </c>
      <c r="B89" s="32">
        <v>17738.78</v>
      </c>
      <c r="C89" s="31" t="s">
        <v>3</v>
      </c>
      <c r="D89" s="32">
        <v>17598</v>
      </c>
    </row>
    <row r="90" spans="1:4" ht="42.75" x14ac:dyDescent="0.25">
      <c r="A90" s="11" t="s">
        <v>22</v>
      </c>
      <c r="B90" s="33">
        <v>0</v>
      </c>
      <c r="C90" s="23"/>
      <c r="D90" s="22"/>
    </row>
    <row r="91" spans="1:4" ht="57.75" thickBot="1" x14ac:dyDescent="0.3">
      <c r="A91" s="11" t="s">
        <v>23</v>
      </c>
      <c r="B91" s="33">
        <f>SUM(B92:B95)</f>
        <v>102067.91</v>
      </c>
      <c r="C91" s="23"/>
      <c r="D91" s="22"/>
    </row>
    <row r="92" spans="1:4" s="30" customFormat="1" ht="15.75" thickBot="1" x14ac:dyDescent="0.3">
      <c r="A92" s="31" t="s">
        <v>115</v>
      </c>
      <c r="B92" s="32">
        <v>298.66000000000003</v>
      </c>
      <c r="C92" s="31" t="s">
        <v>3</v>
      </c>
      <c r="D92" s="32">
        <v>17568</v>
      </c>
    </row>
    <row r="93" spans="1:4" s="30" customFormat="1" ht="15.75" thickBot="1" x14ac:dyDescent="0.3">
      <c r="A93" s="31" t="s">
        <v>116</v>
      </c>
      <c r="B93" s="32">
        <v>299.17</v>
      </c>
      <c r="C93" s="31" t="s">
        <v>3</v>
      </c>
      <c r="D93" s="32">
        <v>17598</v>
      </c>
    </row>
    <row r="94" spans="1:4" s="30" customFormat="1" ht="15.75" thickBot="1" x14ac:dyDescent="0.3">
      <c r="A94" s="31" t="s">
        <v>117</v>
      </c>
      <c r="B94" s="32">
        <v>48394.5</v>
      </c>
      <c r="C94" s="31" t="s">
        <v>3</v>
      </c>
      <c r="D94" s="32">
        <v>17598</v>
      </c>
    </row>
    <row r="95" spans="1:4" s="30" customFormat="1" ht="15.75" thickBot="1" x14ac:dyDescent="0.3">
      <c r="A95" s="31" t="s">
        <v>118</v>
      </c>
      <c r="B95" s="32">
        <v>53075.58</v>
      </c>
      <c r="C95" s="31" t="s">
        <v>3</v>
      </c>
      <c r="D95" s="32">
        <v>17598</v>
      </c>
    </row>
    <row r="96" spans="1:4" x14ac:dyDescent="0.25">
      <c r="A96" s="11" t="s">
        <v>24</v>
      </c>
      <c r="B96" s="33">
        <f>B97</f>
        <v>0</v>
      </c>
      <c r="C96" s="23"/>
      <c r="D96" s="22"/>
    </row>
    <row r="97" spans="1:6" ht="45" x14ac:dyDescent="0.25">
      <c r="A97" s="13" t="s">
        <v>6</v>
      </c>
      <c r="B97" s="37">
        <v>0</v>
      </c>
      <c r="C97" s="24" t="s">
        <v>5</v>
      </c>
      <c r="D97" s="24">
        <v>55</v>
      </c>
    </row>
    <row r="98" spans="1:6" ht="26.25" customHeight="1" x14ac:dyDescent="0.25">
      <c r="A98" s="11" t="s">
        <v>57</v>
      </c>
      <c r="B98" s="40">
        <f>B15+B18+B21+B22+B29+B47+B83+B86+B87+B90+B1011+B91+B81+B80</f>
        <v>592593.24</v>
      </c>
      <c r="C98" s="29" t="s">
        <v>27</v>
      </c>
      <c r="D98" s="22"/>
      <c r="E98" s="7"/>
      <c r="F98" s="7"/>
    </row>
    <row r="99" spans="1:6" ht="28.5" x14ac:dyDescent="0.25">
      <c r="A99" s="11" t="s">
        <v>58</v>
      </c>
      <c r="B99" s="41">
        <f>(B98*1.2)+B96</f>
        <v>711111.88799999992</v>
      </c>
      <c r="C99" s="29" t="s">
        <v>27</v>
      </c>
      <c r="D99" s="22"/>
    </row>
    <row r="100" spans="1:6" ht="28.5" x14ac:dyDescent="0.25">
      <c r="A100" s="11" t="s">
        <v>59</v>
      </c>
      <c r="B100" s="41">
        <f>B5+B7+B10-B99</f>
        <v>-1326302.764</v>
      </c>
      <c r="C100" s="29" t="s">
        <v>27</v>
      </c>
      <c r="D100" s="22"/>
    </row>
  </sheetData>
  <mergeCells count="5">
    <mergeCell ref="A2:D2"/>
    <mergeCell ref="A14:D14"/>
    <mergeCell ref="B3:D3"/>
    <mergeCell ref="A6:D6"/>
    <mergeCell ref="A1:D1"/>
  </mergeCells>
  <hyperlinks>
    <hyperlink ref="C4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2021-12-17T02:11:34Z</cp:lastPrinted>
  <dcterms:created xsi:type="dcterms:W3CDTF">2016-03-18T02:51:51Z</dcterms:created>
  <dcterms:modified xsi:type="dcterms:W3CDTF">2022-02-18T01:15:41Z</dcterms:modified>
</cp:coreProperties>
</file>