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5855" windowHeight="10680"/>
  </bookViews>
  <sheets>
    <sheet name="Белорусская, д. 48" sheetId="1" r:id="rId1"/>
    <sheet name="Работы 2019" sheetId="2" r:id="rId2"/>
    <sheet name="Справка" sheetId="3" r:id="rId3"/>
  </sheets>
  <definedNames>
    <definedName name="_xlnm._FilterDatabase" localSheetId="1" hidden="1">'Работы 2019'!$A$3:$E$55</definedName>
    <definedName name="_xlnm.Print_Area" localSheetId="0">'Белорусская, д. 48'!$A$1:$D$83</definedName>
  </definedNames>
  <calcPr calcId="144525" calcMode="manual"/>
</workbook>
</file>

<file path=xl/calcChain.xml><?xml version="1.0" encoding="utf-8"?>
<calcChain xmlns="http://schemas.openxmlformats.org/spreadsheetml/2006/main">
  <c r="B81" i="1" l="1"/>
  <c r="B82" i="1" s="1"/>
  <c r="B61" i="1" l="1"/>
  <c r="B65" i="1"/>
  <c r="B68" i="1"/>
  <c r="B73" i="1"/>
  <c r="B71" i="1"/>
  <c r="B36" i="1"/>
  <c r="B29" i="1"/>
  <c r="B8" i="1" l="1"/>
  <c r="B22" i="1"/>
  <c r="B19" i="1"/>
  <c r="B16" i="1"/>
  <c r="B10" i="1" l="1"/>
  <c r="B79" i="1" l="1"/>
  <c r="B9" i="1"/>
  <c r="B11" i="1" l="1"/>
  <c r="B13" i="1"/>
  <c r="B80" i="1" s="1"/>
  <c r="H80" i="1" s="1"/>
  <c r="B78" i="1"/>
  <c r="B83" i="1" l="1"/>
</calcChain>
</file>

<file path=xl/sharedStrings.xml><?xml version="1.0" encoding="utf-8"?>
<sst xmlns="http://schemas.openxmlformats.org/spreadsheetml/2006/main" count="339" uniqueCount="133">
  <si>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</si>
  <si>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</si>
  <si>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</si>
  <si>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</si>
  <si>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</si>
  <si>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</si>
  <si>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</si>
  <si>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</si>
  <si>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</si>
  <si>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</si>
  <si>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</si>
  <si>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</si>
  <si>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</si>
  <si>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</si>
  <si>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</si>
  <si>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</si>
  <si>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</si>
  <si>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</si>
  <si>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</si>
  <si>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</si>
  <si>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</si>
  <si>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</si>
  <si>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</si>
  <si>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</si>
  <si>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</si>
  <si>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</si>
  <si>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</si>
  <si>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</si>
  <si>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</si>
  <si>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</si>
  <si>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</si>
  <si>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осмотр подвала</t>
  </si>
  <si>
    <t>раз</t>
  </si>
  <si>
    <t>1м</t>
  </si>
  <si>
    <t>Устранение свищей хомутами</t>
  </si>
  <si>
    <t>Адрес: ул. Белорусская, д. 48</t>
  </si>
  <si>
    <t>Очистка канализационной сети</t>
  </si>
  <si>
    <t>Смена труб ХВС д.32</t>
  </si>
  <si>
    <t>сброс воздуха со стояков отопления</t>
  </si>
  <si>
    <t>Общий итог</t>
  </si>
  <si>
    <t>Ремонт вентилей д.20-32</t>
  </si>
  <si>
    <t>Кол-во</t>
  </si>
  <si>
    <t>Ед.изм</t>
  </si>
  <si>
    <t>Сумма</t>
  </si>
  <si>
    <t>Наименование работ</t>
  </si>
  <si>
    <t xml:space="preserve">По адресу БЕЛОРУССКАЯ ул. д.48                                         </t>
  </si>
  <si>
    <t>Доходы по дому: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</si>
  <si>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</si>
  <si>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</si>
  <si>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</si>
  <si>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</si>
  <si>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</si>
  <si>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</si>
  <si>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</si>
  <si>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</si>
  <si>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</si>
  <si>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 xml:space="preserve">Конечное сальдо с учетом дебиторской задолженности (переплаты) на 31.12.2019 г. </t>
  </si>
  <si>
    <t xml:space="preserve">Накопительная по работам за период c  01.01.2019 по  31.12.2019 г.                                                                                   </t>
  </si>
  <si>
    <t>Вывоз ТКО 1,2 кв. 2019 г. к=0,6;0,8;0,85;0,9;1</t>
  </si>
  <si>
    <t>Вывоз ТКО 3,4 кв. 2019 г. к=0,6;0,8;0,85;0,9;1</t>
  </si>
  <si>
    <t>Выезд а/машины по заявке</t>
  </si>
  <si>
    <t>выезд</t>
  </si>
  <si>
    <t>Гор. вода потр.при содер.общего имущ-ва  в МКД 1,2 кв.2019г.</t>
  </si>
  <si>
    <t>Гор. вода потр.при содер.общего имущ-ва  в МКД 3,4 кв.2019г.</t>
  </si>
  <si>
    <t>Дератизация</t>
  </si>
  <si>
    <t>Замена труб отопления с производством вскрытных земляных раб</t>
  </si>
  <si>
    <t>Замена электрической лампы накаливания</t>
  </si>
  <si>
    <t>шт.</t>
  </si>
  <si>
    <t>Замена электровыключателей</t>
  </si>
  <si>
    <t>Замена электропатрона с материалами при открытой арматуре</t>
  </si>
  <si>
    <t>Изготовление дощатого короба с утеплением труб изовером</t>
  </si>
  <si>
    <t>Изготовление и установка доски объявления  (из ДВП)</t>
  </si>
  <si>
    <t>Исполнение заявок не связаных с ремонтом</t>
  </si>
  <si>
    <t>Исполнение заявок не связаных с ремонтом (проверка эл.счетчи</t>
  </si>
  <si>
    <t>Навеска замка (тросовый)</t>
  </si>
  <si>
    <t>Организация мест накоп.ртуть сод-х ламп 3,4 кв. 2019г. К=0,6</t>
  </si>
  <si>
    <t>Отпуск цветочной рассады</t>
  </si>
  <si>
    <t>Протяжка контактов на электроприборах</t>
  </si>
  <si>
    <t>Прочистка вент канала</t>
  </si>
  <si>
    <t>Прочистка патрубков и вентканалов д.100 мм в зимний период</t>
  </si>
  <si>
    <t>Прочистка труб водоснабжения</t>
  </si>
  <si>
    <t>Смена вентиля до 20 мм</t>
  </si>
  <si>
    <t>Смена врезки /сборки с применением сварочных работ</t>
  </si>
  <si>
    <t>Смена резьб (для всех диаметров) с применением газосварочных</t>
  </si>
  <si>
    <t>Смена стекл</t>
  </si>
  <si>
    <t>Смена труб ГВС и ХВС д.32</t>
  </si>
  <si>
    <t>Смена труб из водогазопроводных д.20 с производством сварочн</t>
  </si>
  <si>
    <t>Содержание ДРС 1,2 кв.2019 г. к=0,8</t>
  </si>
  <si>
    <t>Содержание ДРС 3,4 кв. 2019 г. коэф. 0,8</t>
  </si>
  <si>
    <t>Тех.обслуживание ГО К=0,6;0,8;0,85;0,9;1 (3,4 кв. 2019 г.)</t>
  </si>
  <si>
    <t>Тех.обслуживание ГО к=0,6;0,8;0,85;0,9;1 (1,2 кв.2019)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</si>
  <si>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</si>
  <si>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</si>
  <si>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</si>
  <si>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</si>
  <si>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К=0,6;0,8;0,85;0,9;1</t>
  </si>
  <si>
    <t>Управление жилым фондом 3,4 кв. 2019г. К=0,6;0,8;0,85;0,9;1</t>
  </si>
  <si>
    <t>Утепление вентпродухов изовером и монтажной пеной</t>
  </si>
  <si>
    <t>Хол.вода потр.при содер.общ.имущ. в МКД 1,2 кв.2019г.1-5 эт</t>
  </si>
  <si>
    <t>Хол.вода потр.при содер.общ.имущ. в МКД 3,4 кв.2019г.1-5 эт.</t>
  </si>
  <si>
    <t>Электрическая энергия потр.при содержании общего имущ.МКД 1,</t>
  </si>
  <si>
    <t>Электрическая энергия потр.при содержании общего имущ.МКД 3,</t>
  </si>
  <si>
    <t>ремонт труб КНС</t>
  </si>
  <si>
    <t>Справка об уровне сбора платы за жилое помещение по состоянию на 18.02.2020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</si>
  <si>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</si>
  <si>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</si>
  <si>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</si>
  <si>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</si>
  <si>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</si>
  <si>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</si>
  <si>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</si>
  <si>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</si>
  <si>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</si>
  <si>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2</t>
  </si>
  <si>
    <t>09</t>
  </si>
  <si>
    <t>БЕЛОРУССКАЯ ул. д.48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</si>
  <si>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</si>
  <si>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</si>
  <si>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</si>
  <si>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</si>
  <si>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</si>
  <si>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</si>
  <si>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</si>
  <si>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</si>
  <si>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</si>
  <si>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</si>
  <si>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</si>
  <si>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</si>
  <si>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</si>
  <si>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</si>
  <si>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>№ раб</t>
  </si>
  <si>
    <t xml:space="preserve"> 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</si>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</sst>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2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2" borderId="6" applyNumberFormat="0" applyAlignment="0" applyProtection="0"/>
    <xf numFmtId="0" fontId="25" fillId="0" borderId="7" applyNumberFormat="0" applyFill="0" applyAlignment="0" applyProtection="0"/>
    <xf numFmtId="0" fontId="26" fillId="8" borderId="8" applyNumberFormat="0" applyAlignment="0" applyProtection="0"/>
    <xf numFmtId="0" fontId="27" fillId="0" borderId="0" applyNumberFormat="0" applyFill="0" applyBorder="0" applyAlignment="0" applyProtection="0"/>
    <xf numFmtId="0" fontId="7" fillId="9" borderId="9" applyNumberFormat="0" applyFont="0" applyAlignment="0" applyProtection="0"/>
    <xf numFmtId="0" fontId="28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29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9" fillId="33" borderId="0" applyNumberFormat="0" applyBorder="0" applyAlignment="0" applyProtection="0"/>
  </cellStyleXfs>
  <cellXfs count="71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164" fontId="2" fillId="0" borderId="0" xfId="3" applyFont="1" applyFill="1" applyAlignment="1">
      <alignment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164" fontId="15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0" fillId="0" borderId="0" xfId="0" applyFill="1"/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0" fillId="0" borderId="2" xfId="0" applyFill="1" applyBorder="1"/>
    <xf numFmtId="4" fontId="0" fillId="0" borderId="2" xfId="0" applyNumberFormat="1" applyFill="1" applyBorder="1"/>
    <xf numFmtId="4" fontId="6" fillId="0" borderId="2" xfId="3" applyNumberFormat="1" applyFon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/>
    </xf>
    <xf numFmtId="4" fontId="6" fillId="0" borderId="2" xfId="3" applyNumberFormat="1" applyFont="1" applyFill="1" applyBorder="1" applyAlignment="1">
      <alignment horizontal="right"/>
    </xf>
    <xf numFmtId="4" fontId="8" fillId="0" borderId="2" xfId="3" applyNumberFormat="1" applyFont="1" applyFill="1" applyBorder="1" applyAlignment="1">
      <alignment horizontal="right" vertical="center"/>
    </xf>
    <xf numFmtId="4" fontId="12" fillId="0" borderId="2" xfId="3" applyNumberFormat="1" applyFont="1" applyFill="1" applyBorder="1" applyAlignment="1">
      <alignment horizontal="right" vertical="center" wrapText="1"/>
    </xf>
    <xf numFmtId="4" fontId="14" fillId="0" borderId="2" xfId="3" applyNumberFormat="1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center"/>
    </xf>
    <xf numFmtId="164" fontId="4" fillId="0" borderId="2" xfId="3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13" fillId="3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0" fillId="0" borderId="0" xfId="0"/>
    <xf numFmtId="0" fontId="31" fillId="34" borderId="11" xfId="0" applyNumberFormat="1" applyFont="1" applyFill="1" applyBorder="1" applyAlignment="1" applyProtection="1">
      <alignment horizontal="center" vertical="top" wrapText="1"/>
    </xf>
    <xf numFmtId="0" fontId="31" fillId="34" borderId="11" xfId="0" applyNumberFormat="1" applyFont="1" applyFill="1" applyBorder="1" applyAlignment="1" applyProtection="1">
      <alignment horizontal="left" vertical="top" wrapText="1"/>
    </xf>
    <xf numFmtId="0" fontId="31" fillId="34" borderId="11" xfId="0" applyNumberFormat="1" applyFont="1" applyFill="1" applyBorder="1" applyAlignment="1" applyProtection="1">
      <alignment horizontal="left" vertical="center" wrapText="1"/>
    </xf>
    <xf numFmtId="0" fontId="31" fillId="34" borderId="12" xfId="0" applyNumberFormat="1" applyFont="1" applyFill="1" applyBorder="1" applyAlignment="1" applyProtection="1">
      <alignment horizontal="left" vertical="center" wrapText="1"/>
    </xf>
    <xf numFmtId="4" fontId="31" fillId="34" borderId="11" xfId="0" applyNumberFormat="1" applyFont="1" applyFill="1" applyBorder="1" applyAlignment="1" applyProtection="1">
      <alignment horizontal="center" vertical="top" wrapText="1"/>
    </xf>
    <xf numFmtId="2" fontId="31" fillId="34" borderId="11" xfId="0" applyNumberFormat="1" applyFont="1" applyFill="1" applyBorder="1" applyAlignment="1" applyProtection="1">
      <alignment horizontal="center" vertical="top" wrapText="1"/>
    </xf>
    <xf numFmtId="0" fontId="31" fillId="34" borderId="11" xfId="0" applyNumberFormat="1" applyFont="1" applyFill="1" applyBorder="1" applyAlignment="1" applyProtection="1">
      <alignment horizontal="center" vertical="center" wrapText="1"/>
    </xf>
    <xf numFmtId="4" fontId="31" fillId="34" borderId="11" xfId="0" applyNumberFormat="1" applyFont="1" applyFill="1" applyBorder="1" applyAlignment="1" applyProtection="1">
      <alignment horizontal="center" vertical="center" wrapText="1"/>
    </xf>
    <xf numFmtId="2" fontId="31" fillId="34" borderId="11" xfId="0" applyNumberFormat="1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>
      <alignment horizontal="center"/>
    </xf>
    <xf numFmtId="0" fontId="13" fillId="3" borderId="2" xfId="0" applyFont="1" applyFill="1" applyBorder="1"/>
    <xf numFmtId="4" fontId="0" fillId="3" borderId="2" xfId="0" applyNumberFormat="1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4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31" fillId="34" borderId="12" xfId="0" applyNumberFormat="1" applyFont="1" applyFill="1" applyBorder="1" applyAlignment="1" applyProtection="1">
      <alignment horizontal="center" vertical="top" wrapText="1"/>
    </xf>
    <xf numFmtId="0" fontId="31" fillId="34" borderId="13" xfId="0" applyNumberFormat="1" applyFont="1" applyFill="1" applyBorder="1" applyAlignment="1" applyProtection="1">
      <alignment horizontal="center" vertical="top" wrapText="1"/>
    </xf>
    <xf numFmtId="0" fontId="30" fillId="34" borderId="0" xfId="0" applyNumberFormat="1" applyFont="1" applyFill="1" applyBorder="1" applyAlignment="1" applyProtection="1">
      <alignment horizontal="center" vertical="top" wrapText="1"/>
    </xf>
    <xf numFmtId="0" fontId="31" fillId="34" borderId="14" xfId="0" applyNumberFormat="1" applyFont="1" applyFill="1" applyBorder="1" applyAlignment="1" applyProtection="1">
      <alignment horizontal="left" vertical="center" wrapText="1"/>
    </xf>
    <xf numFmtId="0" fontId="31" fillId="34" borderId="13" xfId="0" applyNumberFormat="1" applyFont="1" applyFill="1" applyBorder="1" applyAlignment="1" applyProtection="1">
      <alignment horizontal="left" vertical="center" wrapText="1"/>
    </xf>
    <xf numFmtId="0" fontId="31" fillId="34" borderId="12" xfId="0" applyNumberFormat="1" applyFont="1" applyFill="1" applyBorder="1" applyAlignment="1" applyProtection="1">
      <alignment horizontal="center" vertical="center" wrapText="1"/>
    </xf>
    <xf numFmtId="0" fontId="31" fillId="34" borderId="14" xfId="0" applyNumberFormat="1" applyFont="1" applyFill="1" applyBorder="1" applyAlignment="1" applyProtection="1">
      <alignment horizontal="center" vertical="center" wrapText="1"/>
    </xf>
    <xf numFmtId="0" fontId="31" fillId="34" borderId="13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83"/>
  <sheetViews>
    <sheetView tabSelected="1" workbookViewId="0">
      <pane ySplit="3" topLeftCell="A4" activePane="bottomLeft" state="frozen"/>
      <selection pane="bottomLeft" activeCell="H84" sqref="H84"/>
    </sheetView>
  </sheetViews>
  <sheetFormatPr defaultRowHeight="15" x14ac:dyDescent="0.25"/>
  <cols>
    <col min="1" max="1" width="71.5703125" style="5" customWidth="1"/>
    <col min="2" max="2" width="20.42578125" style="7" customWidth="1"/>
    <col min="3" max="3" width="12.140625" style="3" customWidth="1"/>
    <col min="4" max="4" width="15.42578125" style="2" customWidth="1"/>
    <col min="5" max="5" width="0" style="1" hidden="1" customWidth="1"/>
    <col min="6" max="7" width="9.140625" style="1"/>
    <col min="8" max="8" width="10.42578125" style="1" customWidth="1"/>
    <col min="9" max="16384" width="9.140625" style="1"/>
  </cols>
  <sheetData>
    <row r="1" spans="1:4" s="6" customFormat="1" ht="39.75" customHeight="1" x14ac:dyDescent="0.25">
      <c r="A1" s="59" t="s">
        <v>8</v>
      </c>
      <c r="B1" s="59"/>
      <c r="C1" s="59"/>
      <c r="D1" s="59"/>
    </row>
    <row r="2" spans="1:4" s="8" customFormat="1" ht="15.75" x14ac:dyDescent="0.25">
      <c r="A2" s="23" t="s">
        <v>35</v>
      </c>
      <c r="B2" s="61" t="s">
        <v>47</v>
      </c>
      <c r="C2" s="61"/>
      <c r="D2" s="61"/>
    </row>
    <row r="3" spans="1:4" ht="63.75" customHeight="1" x14ac:dyDescent="0.25">
      <c r="A3" s="9" t="s">
        <v>2</v>
      </c>
      <c r="B3" s="10" t="s">
        <v>30</v>
      </c>
      <c r="C3" s="11" t="s">
        <v>0</v>
      </c>
      <c r="D3" s="33" t="s">
        <v>1</v>
      </c>
    </row>
    <row r="4" spans="1:4" x14ac:dyDescent="0.25">
      <c r="A4" s="54" t="s">
        <v>48</v>
      </c>
      <c r="B4" s="30">
        <v>1059950.5426</v>
      </c>
      <c r="C4" s="57" t="s">
        <v>132</v>
      </c>
      <c r="D4" s="12"/>
    </row>
    <row r="5" spans="1:4" x14ac:dyDescent="0.25">
      <c r="A5" s="62" t="s">
        <v>46</v>
      </c>
      <c r="B5" s="62"/>
      <c r="C5" s="62"/>
      <c r="D5" s="62"/>
    </row>
    <row r="6" spans="1:4" x14ac:dyDescent="0.25">
      <c r="A6" s="54" t="s">
        <v>49</v>
      </c>
      <c r="B6" s="30">
        <v>1380446.9</v>
      </c>
      <c r="C6" s="57" t="s">
        <v>132</v>
      </c>
      <c r="D6" s="12"/>
    </row>
    <row r="7" spans="1:4" x14ac:dyDescent="0.25">
      <c r="A7" s="54" t="s">
        <v>50</v>
      </c>
      <c r="B7" s="30">
        <v>1421653.87</v>
      </c>
      <c r="C7" s="57" t="s">
        <v>132</v>
      </c>
      <c r="D7" s="12"/>
    </row>
    <row r="8" spans="1:4" x14ac:dyDescent="0.25">
      <c r="A8" s="54" t="s">
        <v>51</v>
      </c>
      <c r="B8" s="30">
        <f>B7-B6</f>
        <v>41206.970000000205</v>
      </c>
      <c r="C8" s="57" t="s">
        <v>132</v>
      </c>
      <c r="D8" s="12"/>
    </row>
    <row r="9" spans="1:4" x14ac:dyDescent="0.25">
      <c r="A9" s="55" t="s">
        <v>9</v>
      </c>
      <c r="B9" s="30">
        <f>B10</f>
        <v>20315.52</v>
      </c>
      <c r="C9" s="57" t="s">
        <v>132</v>
      </c>
      <c r="D9" s="12"/>
    </row>
    <row r="10" spans="1:4" x14ac:dyDescent="0.25">
      <c r="A10" s="56" t="s">
        <v>10</v>
      </c>
      <c r="B10" s="31">
        <f>792.96*12+900*12</f>
        <v>20315.52</v>
      </c>
      <c r="C10" s="15" t="s">
        <v>132</v>
      </c>
      <c r="D10" s="13"/>
    </row>
    <row r="11" spans="1:4" x14ac:dyDescent="0.25">
      <c r="A11" s="14" t="s">
        <v>52</v>
      </c>
      <c r="B11" s="26">
        <f>B6+B9</f>
        <v>1400762.42</v>
      </c>
      <c r="C11" s="57" t="s">
        <v>132</v>
      </c>
      <c r="D11" s="16"/>
    </row>
    <row r="12" spans="1:4" x14ac:dyDescent="0.25">
      <c r="A12" s="60" t="s">
        <v>11</v>
      </c>
      <c r="B12" s="60"/>
      <c r="C12" s="60"/>
      <c r="D12" s="60"/>
    </row>
    <row r="13" spans="1:4" x14ac:dyDescent="0.25">
      <c r="A13" s="18" t="s">
        <v>12</v>
      </c>
      <c r="B13" s="26">
        <f>B14+B15</f>
        <v>214008.7</v>
      </c>
      <c r="C13" s="57" t="s">
        <v>132</v>
      </c>
      <c r="D13" s="16"/>
    </row>
    <row r="14" spans="1:4" s="17" customFormat="1" x14ac:dyDescent="0.25">
      <c r="A14" s="24" t="s">
        <v>95</v>
      </c>
      <c r="B14" s="27">
        <v>104353.54</v>
      </c>
      <c r="C14" s="32" t="s">
        <v>4</v>
      </c>
      <c r="D14" s="32">
        <v>27753.599999999999</v>
      </c>
    </row>
    <row r="15" spans="1:4" s="17" customFormat="1" x14ac:dyDescent="0.25">
      <c r="A15" s="24" t="s">
        <v>96</v>
      </c>
      <c r="B15" s="27">
        <v>109655.16</v>
      </c>
      <c r="C15" s="32" t="s">
        <v>4</v>
      </c>
      <c r="D15" s="32">
        <v>27760.799999999999</v>
      </c>
    </row>
    <row r="16" spans="1:4" ht="28.5" x14ac:dyDescent="0.25">
      <c r="A16" s="18" t="s">
        <v>13</v>
      </c>
      <c r="B16" s="26">
        <f>B18+B17</f>
        <v>78320.77</v>
      </c>
      <c r="C16" s="57" t="s">
        <v>132</v>
      </c>
      <c r="D16" s="16"/>
    </row>
    <row r="17" spans="1:4" s="17" customFormat="1" x14ac:dyDescent="0.25">
      <c r="A17" s="24" t="s">
        <v>91</v>
      </c>
      <c r="B17" s="27">
        <v>36945.230000000003</v>
      </c>
      <c r="C17" s="32" t="s">
        <v>4</v>
      </c>
      <c r="D17" s="32">
        <v>23236</v>
      </c>
    </row>
    <row r="18" spans="1:4" s="17" customFormat="1" x14ac:dyDescent="0.25">
      <c r="A18" s="24" t="s">
        <v>92</v>
      </c>
      <c r="B18" s="27">
        <v>41375.54</v>
      </c>
      <c r="C18" s="32" t="s">
        <v>4</v>
      </c>
      <c r="D18" s="32">
        <v>24925.02</v>
      </c>
    </row>
    <row r="19" spans="1:4" x14ac:dyDescent="0.25">
      <c r="A19" s="18" t="s">
        <v>14</v>
      </c>
      <c r="B19" s="26">
        <f>B20+B21</f>
        <v>121460.20999999999</v>
      </c>
      <c r="C19" s="57" t="s">
        <v>132</v>
      </c>
      <c r="D19" s="58"/>
    </row>
    <row r="20" spans="1:4" s="17" customFormat="1" x14ac:dyDescent="0.25">
      <c r="A20" s="24" t="s">
        <v>58</v>
      </c>
      <c r="B20" s="27">
        <v>61551.14</v>
      </c>
      <c r="C20" s="32" t="s">
        <v>15</v>
      </c>
      <c r="D20" s="32">
        <v>1162</v>
      </c>
    </row>
    <row r="21" spans="1:4" s="17" customFormat="1" x14ac:dyDescent="0.25">
      <c r="A21" s="24" t="s">
        <v>59</v>
      </c>
      <c r="B21" s="27">
        <v>59909.07</v>
      </c>
      <c r="C21" s="32" t="s">
        <v>15</v>
      </c>
      <c r="D21" s="32">
        <v>1131</v>
      </c>
    </row>
    <row r="22" spans="1:4" ht="28.5" x14ac:dyDescent="0.25">
      <c r="A22" s="18" t="s">
        <v>16</v>
      </c>
      <c r="B22" s="26">
        <f>SUM(B23:B28)</f>
        <v>30810.519999999997</v>
      </c>
      <c r="C22" s="57" t="s">
        <v>132</v>
      </c>
      <c r="D22" s="16"/>
    </row>
    <row r="23" spans="1:4" s="17" customFormat="1" x14ac:dyDescent="0.25">
      <c r="A23" s="24" t="s">
        <v>62</v>
      </c>
      <c r="B23" s="27">
        <v>2497.8200000000002</v>
      </c>
      <c r="C23" s="32" t="s">
        <v>4</v>
      </c>
      <c r="D23" s="32">
        <v>27753.599999999999</v>
      </c>
    </row>
    <row r="24" spans="1:4" s="17" customFormat="1" x14ac:dyDescent="0.25">
      <c r="A24" s="24" t="s">
        <v>63</v>
      </c>
      <c r="B24" s="27">
        <v>2498.4699999999998</v>
      </c>
      <c r="C24" s="32" t="s">
        <v>4</v>
      </c>
      <c r="D24" s="32">
        <v>27760.799999999999</v>
      </c>
    </row>
    <row r="25" spans="1:4" s="17" customFormat="1" x14ac:dyDescent="0.25">
      <c r="A25" s="24" t="s">
        <v>98</v>
      </c>
      <c r="B25" s="27">
        <v>2220.29</v>
      </c>
      <c r="C25" s="32" t="s">
        <v>4</v>
      </c>
      <c r="D25" s="32">
        <v>27753.599999999999</v>
      </c>
    </row>
    <row r="26" spans="1:4" s="17" customFormat="1" x14ac:dyDescent="0.25">
      <c r="A26" s="24" t="s">
        <v>99</v>
      </c>
      <c r="B26" s="27">
        <v>2498.4699999999998</v>
      </c>
      <c r="C26" s="32" t="s">
        <v>4</v>
      </c>
      <c r="D26" s="32">
        <v>27760.799999999999</v>
      </c>
    </row>
    <row r="27" spans="1:4" s="17" customFormat="1" x14ac:dyDescent="0.25">
      <c r="A27" s="24" t="s">
        <v>100</v>
      </c>
      <c r="B27" s="27">
        <v>10546.37</v>
      </c>
      <c r="C27" s="32" t="s">
        <v>4</v>
      </c>
      <c r="D27" s="32">
        <v>27753.599999999999</v>
      </c>
    </row>
    <row r="28" spans="1:4" s="17" customFormat="1" x14ac:dyDescent="0.25">
      <c r="A28" s="24" t="s">
        <v>101</v>
      </c>
      <c r="B28" s="27">
        <v>10549.1</v>
      </c>
      <c r="C28" s="32" t="s">
        <v>4</v>
      </c>
      <c r="D28" s="32">
        <v>27760.799999999999</v>
      </c>
    </row>
    <row r="29" spans="1:4" ht="42.75" x14ac:dyDescent="0.25">
      <c r="A29" s="18" t="s">
        <v>17</v>
      </c>
      <c r="B29" s="28">
        <f>SUM(B30:B35)</f>
        <v>5467.62</v>
      </c>
      <c r="C29" s="57" t="s">
        <v>132</v>
      </c>
      <c r="D29" s="20"/>
    </row>
    <row r="30" spans="1:4" s="17" customFormat="1" x14ac:dyDescent="0.25">
      <c r="A30" s="24" t="s">
        <v>66</v>
      </c>
      <c r="B30" s="27">
        <v>714.6</v>
      </c>
      <c r="C30" s="32" t="s">
        <v>67</v>
      </c>
      <c r="D30" s="32">
        <v>9</v>
      </c>
    </row>
    <row r="31" spans="1:4" s="17" customFormat="1" x14ac:dyDescent="0.25">
      <c r="A31" s="24" t="s">
        <v>68</v>
      </c>
      <c r="B31" s="27">
        <v>186.91</v>
      </c>
      <c r="C31" s="32" t="s">
        <v>67</v>
      </c>
      <c r="D31" s="32">
        <v>1</v>
      </c>
    </row>
    <row r="32" spans="1:4" s="17" customFormat="1" x14ac:dyDescent="0.25">
      <c r="A32" s="24" t="s">
        <v>69</v>
      </c>
      <c r="B32" s="27">
        <v>230.61</v>
      </c>
      <c r="C32" s="32" t="s">
        <v>67</v>
      </c>
      <c r="D32" s="32">
        <v>1</v>
      </c>
    </row>
    <row r="33" spans="1:5" s="17" customFormat="1" x14ac:dyDescent="0.25">
      <c r="A33" s="24" t="s">
        <v>71</v>
      </c>
      <c r="B33" s="27">
        <v>2088.84</v>
      </c>
      <c r="C33" s="32" t="s">
        <v>67</v>
      </c>
      <c r="D33" s="32">
        <v>2</v>
      </c>
    </row>
    <row r="34" spans="1:5" s="17" customFormat="1" x14ac:dyDescent="0.25">
      <c r="A34" s="24" t="s">
        <v>74</v>
      </c>
      <c r="B34" s="27">
        <v>385.59</v>
      </c>
      <c r="C34" s="32" t="s">
        <v>67</v>
      </c>
      <c r="D34" s="32">
        <v>1</v>
      </c>
    </row>
    <row r="35" spans="1:5" s="17" customFormat="1" x14ac:dyDescent="0.25">
      <c r="A35" s="24" t="s">
        <v>84</v>
      </c>
      <c r="B35" s="27">
        <v>1861.07</v>
      </c>
      <c r="C35" s="32" t="s">
        <v>4</v>
      </c>
      <c r="D35" s="32">
        <v>2.5</v>
      </c>
    </row>
    <row r="36" spans="1:5" ht="42.75" x14ac:dyDescent="0.25">
      <c r="A36" s="18" t="s">
        <v>18</v>
      </c>
      <c r="B36" s="26">
        <f>SUM(B37:B57)</f>
        <v>48942.42</v>
      </c>
      <c r="C36" s="57" t="s">
        <v>132</v>
      </c>
      <c r="D36" s="16"/>
      <c r="E36" s="4" t="s">
        <v>3</v>
      </c>
    </row>
    <row r="37" spans="1:5" s="17" customFormat="1" x14ac:dyDescent="0.25">
      <c r="A37" s="24" t="s">
        <v>60</v>
      </c>
      <c r="B37" s="27">
        <v>2422.65</v>
      </c>
      <c r="C37" s="32" t="s">
        <v>61</v>
      </c>
      <c r="D37" s="32">
        <v>5</v>
      </c>
    </row>
    <row r="38" spans="1:5" s="17" customFormat="1" x14ac:dyDescent="0.25">
      <c r="A38" s="24" t="s">
        <v>19</v>
      </c>
      <c r="B38" s="27">
        <v>1618.72</v>
      </c>
      <c r="C38" s="32" t="s">
        <v>20</v>
      </c>
      <c r="D38" s="32">
        <v>2</v>
      </c>
    </row>
    <row r="39" spans="1:5" s="17" customFormat="1" x14ac:dyDescent="0.25">
      <c r="A39" s="24" t="s">
        <v>65</v>
      </c>
      <c r="B39" s="27">
        <v>9686.7199999999993</v>
      </c>
      <c r="C39" s="32" t="s">
        <v>5</v>
      </c>
      <c r="D39" s="32">
        <v>8</v>
      </c>
    </row>
    <row r="40" spans="1:5" s="17" customFormat="1" x14ac:dyDescent="0.25">
      <c r="A40" s="24" t="s">
        <v>70</v>
      </c>
      <c r="B40" s="27">
        <v>2251.7199999999998</v>
      </c>
      <c r="C40" s="32" t="s">
        <v>67</v>
      </c>
      <c r="D40" s="32">
        <v>1</v>
      </c>
    </row>
    <row r="41" spans="1:5" s="17" customFormat="1" x14ac:dyDescent="0.25">
      <c r="A41" s="24" t="s">
        <v>72</v>
      </c>
      <c r="B41" s="27">
        <v>464.72</v>
      </c>
      <c r="C41" s="32" t="s">
        <v>67</v>
      </c>
      <c r="D41" s="32">
        <v>2</v>
      </c>
    </row>
    <row r="42" spans="1:5" s="17" customFormat="1" x14ac:dyDescent="0.25">
      <c r="A42" s="24" t="s">
        <v>73</v>
      </c>
      <c r="B42" s="27">
        <v>232.36</v>
      </c>
      <c r="C42" s="32" t="s">
        <v>67</v>
      </c>
      <c r="D42" s="32">
        <v>1</v>
      </c>
    </row>
    <row r="43" spans="1:5" s="17" customFormat="1" x14ac:dyDescent="0.25">
      <c r="A43" s="24" t="s">
        <v>36</v>
      </c>
      <c r="B43" s="27">
        <v>2807</v>
      </c>
      <c r="C43" s="32" t="s">
        <v>5</v>
      </c>
      <c r="D43" s="32">
        <v>10</v>
      </c>
    </row>
    <row r="44" spans="1:5" s="17" customFormat="1" x14ac:dyDescent="0.25">
      <c r="A44" s="24" t="s">
        <v>77</v>
      </c>
      <c r="B44" s="27">
        <v>929.44</v>
      </c>
      <c r="C44" s="32" t="s">
        <v>67</v>
      </c>
      <c r="D44" s="32">
        <v>4</v>
      </c>
    </row>
    <row r="45" spans="1:5" s="17" customFormat="1" x14ac:dyDescent="0.25">
      <c r="A45" s="24" t="s">
        <v>80</v>
      </c>
      <c r="B45" s="27">
        <v>5177.7</v>
      </c>
      <c r="C45" s="32" t="s">
        <v>5</v>
      </c>
      <c r="D45" s="32">
        <v>30</v>
      </c>
    </row>
    <row r="46" spans="1:5" s="17" customFormat="1" x14ac:dyDescent="0.25">
      <c r="A46" s="24" t="s">
        <v>40</v>
      </c>
      <c r="B46" s="27">
        <v>383.63</v>
      </c>
      <c r="C46" s="32" t="s">
        <v>67</v>
      </c>
      <c r="D46" s="32">
        <v>1</v>
      </c>
    </row>
    <row r="47" spans="1:5" s="17" customFormat="1" x14ac:dyDescent="0.25">
      <c r="A47" s="24" t="s">
        <v>81</v>
      </c>
      <c r="B47" s="27">
        <v>1829.97</v>
      </c>
      <c r="C47" s="32" t="s">
        <v>67</v>
      </c>
      <c r="D47" s="32">
        <v>3</v>
      </c>
    </row>
    <row r="48" spans="1:5" s="17" customFormat="1" x14ac:dyDescent="0.25">
      <c r="A48" s="24" t="s">
        <v>82</v>
      </c>
      <c r="B48" s="27">
        <v>1550.15</v>
      </c>
      <c r="C48" s="32" t="s">
        <v>67</v>
      </c>
      <c r="D48" s="32">
        <v>1</v>
      </c>
    </row>
    <row r="49" spans="1:4" s="17" customFormat="1" x14ac:dyDescent="0.25">
      <c r="A49" s="24" t="s">
        <v>83</v>
      </c>
      <c r="B49" s="27">
        <v>2584.66</v>
      </c>
      <c r="C49" s="32" t="s">
        <v>67</v>
      </c>
      <c r="D49" s="32">
        <v>2</v>
      </c>
    </row>
    <row r="50" spans="1:4" s="17" customFormat="1" x14ac:dyDescent="0.25">
      <c r="A50" s="24" t="s">
        <v>85</v>
      </c>
      <c r="B50" s="27">
        <v>1504</v>
      </c>
      <c r="C50" s="32" t="s">
        <v>5</v>
      </c>
      <c r="D50" s="32">
        <v>1</v>
      </c>
    </row>
    <row r="51" spans="1:4" s="17" customFormat="1" x14ac:dyDescent="0.25">
      <c r="A51" s="24" t="s">
        <v>37</v>
      </c>
      <c r="B51" s="27">
        <v>10222.64</v>
      </c>
      <c r="C51" s="32" t="s">
        <v>33</v>
      </c>
      <c r="D51" s="32">
        <v>8</v>
      </c>
    </row>
    <row r="52" spans="1:4" s="17" customFormat="1" x14ac:dyDescent="0.25">
      <c r="A52" s="24" t="s">
        <v>86</v>
      </c>
      <c r="B52" s="27">
        <v>1126</v>
      </c>
      <c r="C52" s="32" t="s">
        <v>5</v>
      </c>
      <c r="D52" s="32">
        <v>2</v>
      </c>
    </row>
    <row r="53" spans="1:4" s="17" customFormat="1" x14ac:dyDescent="0.25">
      <c r="A53" s="24" t="s">
        <v>34</v>
      </c>
      <c r="B53" s="27">
        <v>179.6</v>
      </c>
      <c r="C53" s="32" t="s">
        <v>67</v>
      </c>
      <c r="D53" s="32">
        <v>1</v>
      </c>
    </row>
    <row r="54" spans="1:4" s="17" customFormat="1" x14ac:dyDescent="0.25">
      <c r="A54" s="24" t="s">
        <v>34</v>
      </c>
      <c r="B54" s="27">
        <v>171.34</v>
      </c>
      <c r="C54" s="32" t="s">
        <v>67</v>
      </c>
      <c r="D54" s="32">
        <v>1</v>
      </c>
    </row>
    <row r="55" spans="1:4" s="17" customFormat="1" x14ac:dyDescent="0.25">
      <c r="A55" s="24" t="s">
        <v>31</v>
      </c>
      <c r="B55" s="27">
        <v>2161.12</v>
      </c>
      <c r="C55" s="32" t="s">
        <v>32</v>
      </c>
      <c r="D55" s="32">
        <v>8</v>
      </c>
    </row>
    <row r="56" spans="1:4" s="17" customFormat="1" x14ac:dyDescent="0.25">
      <c r="A56" s="24" t="s">
        <v>102</v>
      </c>
      <c r="B56" s="27">
        <v>395.22</v>
      </c>
      <c r="C56" s="32" t="s">
        <v>67</v>
      </c>
      <c r="D56" s="32">
        <v>3.5</v>
      </c>
    </row>
    <row r="57" spans="1:4" s="17" customFormat="1" x14ac:dyDescent="0.25">
      <c r="A57" s="24" t="s">
        <v>38</v>
      </c>
      <c r="B57" s="27">
        <v>1243.06</v>
      </c>
      <c r="C57" s="32" t="s">
        <v>20</v>
      </c>
      <c r="D57" s="32">
        <v>2</v>
      </c>
    </row>
    <row r="58" spans="1:4" ht="28.5" x14ac:dyDescent="0.25">
      <c r="A58" s="18" t="s">
        <v>21</v>
      </c>
      <c r="B58" s="26">
        <v>0</v>
      </c>
      <c r="C58" s="57" t="s">
        <v>132</v>
      </c>
      <c r="D58" s="16"/>
    </row>
    <row r="59" spans="1:4" ht="28.5" x14ac:dyDescent="0.25">
      <c r="A59" s="18" t="s">
        <v>22</v>
      </c>
      <c r="B59" s="26">
        <v>0</v>
      </c>
      <c r="C59" s="57" t="s">
        <v>132</v>
      </c>
      <c r="D59" s="16"/>
    </row>
    <row r="60" spans="1:4" x14ac:dyDescent="0.25">
      <c r="A60" s="18" t="s">
        <v>23</v>
      </c>
      <c r="B60" s="26">
        <v>0</v>
      </c>
      <c r="C60" s="57" t="s">
        <v>132</v>
      </c>
      <c r="D60" s="16"/>
    </row>
    <row r="61" spans="1:4" ht="28.5" x14ac:dyDescent="0.25">
      <c r="A61" s="18" t="s">
        <v>24</v>
      </c>
      <c r="B61" s="26">
        <f>SUM(B62:B64)</f>
        <v>12493.82</v>
      </c>
      <c r="C61" s="57" t="s">
        <v>132</v>
      </c>
      <c r="D61" s="16"/>
    </row>
    <row r="62" spans="1:4" s="17" customFormat="1" x14ac:dyDescent="0.25">
      <c r="A62" s="24" t="s">
        <v>78</v>
      </c>
      <c r="B62" s="27">
        <v>8913.33</v>
      </c>
      <c r="C62" s="32" t="s">
        <v>5</v>
      </c>
      <c r="D62" s="32">
        <v>3</v>
      </c>
    </row>
    <row r="63" spans="1:4" s="17" customFormat="1" x14ac:dyDescent="0.25">
      <c r="A63" s="24" t="s">
        <v>79</v>
      </c>
      <c r="B63" s="27">
        <v>1306.1199999999999</v>
      </c>
      <c r="C63" s="32" t="s">
        <v>67</v>
      </c>
      <c r="D63" s="32">
        <v>4</v>
      </c>
    </row>
    <row r="64" spans="1:4" s="17" customFormat="1" x14ac:dyDescent="0.25">
      <c r="A64" s="24" t="s">
        <v>97</v>
      </c>
      <c r="B64" s="27">
        <v>2274.37</v>
      </c>
      <c r="C64" s="32" t="s">
        <v>67</v>
      </c>
      <c r="D64" s="32">
        <v>7</v>
      </c>
    </row>
    <row r="65" spans="1:8" ht="28.5" x14ac:dyDescent="0.25">
      <c r="A65" s="18" t="s">
        <v>25</v>
      </c>
      <c r="B65" s="26">
        <f>B67+B66</f>
        <v>12213.24</v>
      </c>
      <c r="C65" s="57" t="s">
        <v>132</v>
      </c>
      <c r="D65" s="16"/>
    </row>
    <row r="66" spans="1:8" s="17" customFormat="1" x14ac:dyDescent="0.25">
      <c r="A66" s="24" t="s">
        <v>89</v>
      </c>
      <c r="B66" s="27">
        <v>6384.98</v>
      </c>
      <c r="C66" s="32" t="s">
        <v>4</v>
      </c>
      <c r="D66" s="32">
        <v>27760.799999999999</v>
      </c>
    </row>
    <row r="67" spans="1:8" s="17" customFormat="1" x14ac:dyDescent="0.25">
      <c r="A67" s="24" t="s">
        <v>90</v>
      </c>
      <c r="B67" s="27">
        <v>5828.26</v>
      </c>
      <c r="C67" s="32" t="s">
        <v>4</v>
      </c>
      <c r="D67" s="32">
        <v>27753.599999999999</v>
      </c>
    </row>
    <row r="68" spans="1:8" ht="28.5" x14ac:dyDescent="0.25">
      <c r="A68" s="18" t="s">
        <v>26</v>
      </c>
      <c r="B68" s="26">
        <f>B69+B70</f>
        <v>47187.600000000006</v>
      </c>
      <c r="C68" s="57" t="s">
        <v>132</v>
      </c>
      <c r="D68" s="16"/>
    </row>
    <row r="69" spans="1:8" s="17" customFormat="1" x14ac:dyDescent="0.25">
      <c r="A69" s="24" t="s">
        <v>87</v>
      </c>
      <c r="B69" s="27">
        <v>22202.880000000001</v>
      </c>
      <c r="C69" s="32" t="s">
        <v>4</v>
      </c>
      <c r="D69" s="32">
        <v>27753.599999999999</v>
      </c>
    </row>
    <row r="70" spans="1:8" s="17" customFormat="1" x14ac:dyDescent="0.25">
      <c r="A70" s="24" t="s">
        <v>88</v>
      </c>
      <c r="B70" s="27">
        <v>24984.720000000001</v>
      </c>
      <c r="C70" s="32" t="s">
        <v>4</v>
      </c>
      <c r="D70" s="32">
        <v>27760.799999999999</v>
      </c>
    </row>
    <row r="71" spans="1:8" ht="28.5" x14ac:dyDescent="0.25">
      <c r="A71" s="18" t="s">
        <v>27</v>
      </c>
      <c r="B71" s="26">
        <f>SUM(B72)</f>
        <v>1454.08</v>
      </c>
      <c r="C71" s="57" t="s">
        <v>132</v>
      </c>
      <c r="D71" s="16"/>
    </row>
    <row r="72" spans="1:8" s="17" customFormat="1" x14ac:dyDescent="0.25">
      <c r="A72" s="24" t="s">
        <v>64</v>
      </c>
      <c r="B72" s="27">
        <v>1454.08</v>
      </c>
      <c r="C72" s="32" t="s">
        <v>4</v>
      </c>
      <c r="D72" s="32">
        <v>1024</v>
      </c>
    </row>
    <row r="73" spans="1:8" ht="57" x14ac:dyDescent="0.25">
      <c r="A73" s="18" t="s">
        <v>28</v>
      </c>
      <c r="B73" s="26">
        <f>SUM(B74:B77)</f>
        <v>125271.68000000001</v>
      </c>
      <c r="C73" s="57" t="s">
        <v>132</v>
      </c>
      <c r="D73" s="16"/>
    </row>
    <row r="74" spans="1:8" s="17" customFormat="1" x14ac:dyDescent="0.25">
      <c r="A74" s="24" t="s">
        <v>75</v>
      </c>
      <c r="B74" s="27">
        <v>218.01</v>
      </c>
      <c r="C74" s="32" t="s">
        <v>4</v>
      </c>
      <c r="D74" s="32">
        <v>12824.28</v>
      </c>
    </row>
    <row r="75" spans="1:8" s="17" customFormat="1" x14ac:dyDescent="0.25">
      <c r="A75" s="24" t="s">
        <v>76</v>
      </c>
      <c r="B75" s="27">
        <v>1500.9</v>
      </c>
      <c r="C75" s="32" t="s">
        <v>67</v>
      </c>
      <c r="D75" s="32">
        <v>30</v>
      </c>
    </row>
    <row r="76" spans="1:8" s="17" customFormat="1" x14ac:dyDescent="0.25">
      <c r="A76" s="24" t="s">
        <v>93</v>
      </c>
      <c r="B76" s="27">
        <v>66874.47</v>
      </c>
      <c r="C76" s="32" t="s">
        <v>4</v>
      </c>
      <c r="D76" s="32">
        <v>27295.7</v>
      </c>
    </row>
    <row r="77" spans="1:8" s="17" customFormat="1" x14ac:dyDescent="0.25">
      <c r="A77" s="24" t="s">
        <v>94</v>
      </c>
      <c r="B77" s="27">
        <v>56678.3</v>
      </c>
      <c r="C77" s="32" t="s">
        <v>4</v>
      </c>
      <c r="D77" s="32">
        <v>23134</v>
      </c>
    </row>
    <row r="78" spans="1:8" x14ac:dyDescent="0.25">
      <c r="A78" s="18" t="s">
        <v>29</v>
      </c>
      <c r="B78" s="26">
        <f>B79</f>
        <v>5400</v>
      </c>
      <c r="C78" s="57" t="s">
        <v>132</v>
      </c>
      <c r="D78" s="16"/>
    </row>
    <row r="79" spans="1:8" ht="30" x14ac:dyDescent="0.25">
      <c r="A79" s="21" t="s">
        <v>7</v>
      </c>
      <c r="B79" s="29">
        <f>D79*5*12</f>
        <v>5400</v>
      </c>
      <c r="C79" s="22" t="s">
        <v>6</v>
      </c>
      <c r="D79" s="19">
        <v>90</v>
      </c>
    </row>
    <row r="80" spans="1:8" x14ac:dyDescent="0.25">
      <c r="A80" s="14" t="s">
        <v>53</v>
      </c>
      <c r="B80" s="26">
        <f>B13+B16+B19+B22+B29+B36+B58+B59+B60+B61+B65+B68+B71+B73</f>
        <v>697630.66</v>
      </c>
      <c r="C80" s="57" t="s">
        <v>132</v>
      </c>
      <c r="D80" s="16"/>
      <c r="H80" s="1" t="b">
        <f>B80='Работы 2019'!C55</f>
        <v>1</v>
      </c>
    </row>
    <row r="81" spans="1:4" x14ac:dyDescent="0.25">
      <c r="A81" s="14" t="s">
        <v>54</v>
      </c>
      <c r="B81" s="26">
        <f>B80*1.2+B78</f>
        <v>842556.79200000002</v>
      </c>
      <c r="C81" s="57" t="s">
        <v>132</v>
      </c>
      <c r="D81" s="16"/>
    </row>
    <row r="82" spans="1:4" x14ac:dyDescent="0.25">
      <c r="A82" s="14" t="s">
        <v>55</v>
      </c>
      <c r="B82" s="26">
        <f>B4+B6+B9-B81</f>
        <v>1618156.1705999998</v>
      </c>
      <c r="C82" s="57" t="s">
        <v>132</v>
      </c>
      <c r="D82" s="16"/>
    </row>
    <row r="83" spans="1:4" ht="28.5" x14ac:dyDescent="0.25">
      <c r="A83" s="18" t="s">
        <v>56</v>
      </c>
      <c r="B83" s="26">
        <f>B82+B8</f>
        <v>1659363.1406</v>
      </c>
      <c r="C83" s="57" t="s">
        <v>132</v>
      </c>
      <c r="D83" s="16"/>
    </row>
  </sheetData>
  <sheetProtection sheet="1" objects="1" scenarios="1" formatCells="0" formatColumns="0" formatRow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5"/>
  <sheetViews>
    <sheetView workbookViewId="0">
      <pane ySplit="3" topLeftCell="A31" activePane="bottomLeft" state="frozen"/>
      <selection pane="bottomLeft" activeCell="E59" sqref="E59"/>
    </sheetView>
  </sheetViews>
  <sheetFormatPr defaultRowHeight="15" x14ac:dyDescent="0.25"/>
  <cols>
    <col min="1" max="1" width="15.42578125" style="35" customWidth="1"/>
    <col min="2" max="2" width="63.85546875" style="39" customWidth="1"/>
    <col min="3" max="3" width="13.28515625" style="36" customWidth="1"/>
    <col min="4" max="4" width="13.28515625" style="35" customWidth="1"/>
    <col min="5" max="5" width="13.28515625" style="34" customWidth="1"/>
    <col min="6" max="16384" width="9.140625" style="34"/>
  </cols>
  <sheetData>
    <row r="1" spans="1:5" x14ac:dyDescent="0.25">
      <c r="B1" s="39" t="s">
        <v>57</v>
      </c>
    </row>
    <row r="2" spans="1:5" x14ac:dyDescent="0.25">
      <c r="B2" s="39" t="s">
        <v>45</v>
      </c>
    </row>
    <row r="3" spans="1:5" ht="19.5" customHeight="1" x14ac:dyDescent="0.25">
      <c r="A3" s="38" t="s">
        <v>130</v>
      </c>
      <c r="B3" s="38" t="s">
        <v>44</v>
      </c>
      <c r="C3" s="37" t="s">
        <v>43</v>
      </c>
      <c r="D3" s="38" t="s">
        <v>42</v>
      </c>
      <c r="E3" s="38" t="s">
        <v>41</v>
      </c>
    </row>
    <row r="4" spans="1:5" x14ac:dyDescent="0.25">
      <c r="A4" s="32">
        <v>3</v>
      </c>
      <c r="B4" s="24" t="s">
        <v>58</v>
      </c>
      <c r="C4" s="25">
        <v>61551.14</v>
      </c>
      <c r="D4" s="32" t="s">
        <v>15</v>
      </c>
      <c r="E4" s="24">
        <v>1162</v>
      </c>
    </row>
    <row r="5" spans="1:5" x14ac:dyDescent="0.25">
      <c r="A5" s="32">
        <v>3</v>
      </c>
      <c r="B5" s="24" t="s">
        <v>59</v>
      </c>
      <c r="C5" s="25">
        <v>59909.07</v>
      </c>
      <c r="D5" s="32" t="s">
        <v>15</v>
      </c>
      <c r="E5" s="24">
        <v>1131</v>
      </c>
    </row>
    <row r="6" spans="1:5" x14ac:dyDescent="0.25">
      <c r="A6" s="32">
        <v>6</v>
      </c>
      <c r="B6" s="24" t="s">
        <v>60</v>
      </c>
      <c r="C6" s="25">
        <v>2422.65</v>
      </c>
      <c r="D6" s="32" t="s">
        <v>61</v>
      </c>
      <c r="E6" s="24">
        <v>5</v>
      </c>
    </row>
    <row r="7" spans="1:5" x14ac:dyDescent="0.25">
      <c r="A7" s="32">
        <v>4</v>
      </c>
      <c r="B7" s="24" t="s">
        <v>62</v>
      </c>
      <c r="C7" s="25">
        <v>2497.8200000000002</v>
      </c>
      <c r="D7" s="32" t="s">
        <v>4</v>
      </c>
      <c r="E7" s="24">
        <v>27753.599999999999</v>
      </c>
    </row>
    <row r="8" spans="1:5" x14ac:dyDescent="0.25">
      <c r="A8" s="32">
        <v>4</v>
      </c>
      <c r="B8" s="24" t="s">
        <v>63</v>
      </c>
      <c r="C8" s="25">
        <v>2498.4699999999998</v>
      </c>
      <c r="D8" s="32" t="s">
        <v>4</v>
      </c>
      <c r="E8" s="24">
        <v>27760.799999999999</v>
      </c>
    </row>
    <row r="9" spans="1:5" x14ac:dyDescent="0.25">
      <c r="A9" s="32">
        <v>13</v>
      </c>
      <c r="B9" s="24" t="s">
        <v>64</v>
      </c>
      <c r="C9" s="25">
        <v>1454.08</v>
      </c>
      <c r="D9" s="32" t="s">
        <v>4</v>
      </c>
      <c r="E9" s="24">
        <v>1024</v>
      </c>
    </row>
    <row r="10" spans="1:5" x14ac:dyDescent="0.25">
      <c r="A10" s="32">
        <v>6</v>
      </c>
      <c r="B10" s="24" t="s">
        <v>19</v>
      </c>
      <c r="C10" s="25">
        <v>1618.72</v>
      </c>
      <c r="D10" s="32" t="s">
        <v>20</v>
      </c>
      <c r="E10" s="24">
        <v>2</v>
      </c>
    </row>
    <row r="11" spans="1:5" x14ac:dyDescent="0.25">
      <c r="A11" s="32">
        <v>6</v>
      </c>
      <c r="B11" s="24" t="s">
        <v>65</v>
      </c>
      <c r="C11" s="25">
        <v>9686.7199999999993</v>
      </c>
      <c r="D11" s="32" t="s">
        <v>5</v>
      </c>
      <c r="E11" s="24">
        <v>8</v>
      </c>
    </row>
    <row r="12" spans="1:5" x14ac:dyDescent="0.25">
      <c r="A12" s="32">
        <v>5</v>
      </c>
      <c r="B12" s="24" t="s">
        <v>66</v>
      </c>
      <c r="C12" s="25">
        <v>714.6</v>
      </c>
      <c r="D12" s="32" t="s">
        <v>67</v>
      </c>
      <c r="E12" s="24">
        <v>9</v>
      </c>
    </row>
    <row r="13" spans="1:5" x14ac:dyDescent="0.25">
      <c r="A13" s="32">
        <v>5</v>
      </c>
      <c r="B13" s="24" t="s">
        <v>68</v>
      </c>
      <c r="C13" s="25">
        <v>186.91</v>
      </c>
      <c r="D13" s="32" t="s">
        <v>67</v>
      </c>
      <c r="E13" s="24">
        <v>1</v>
      </c>
    </row>
    <row r="14" spans="1:5" x14ac:dyDescent="0.25">
      <c r="A14" s="32">
        <v>5</v>
      </c>
      <c r="B14" s="24" t="s">
        <v>69</v>
      </c>
      <c r="C14" s="25">
        <v>230.61</v>
      </c>
      <c r="D14" s="32" t="s">
        <v>67</v>
      </c>
      <c r="E14" s="24">
        <v>1</v>
      </c>
    </row>
    <row r="15" spans="1:5" x14ac:dyDescent="0.25">
      <c r="A15" s="32">
        <v>6</v>
      </c>
      <c r="B15" s="24" t="s">
        <v>70</v>
      </c>
      <c r="C15" s="25">
        <v>2251.7199999999998</v>
      </c>
      <c r="D15" s="32" t="s">
        <v>67</v>
      </c>
      <c r="E15" s="24">
        <v>1</v>
      </c>
    </row>
    <row r="16" spans="1:5" x14ac:dyDescent="0.25">
      <c r="A16" s="32">
        <v>5</v>
      </c>
      <c r="B16" s="24" t="s">
        <v>71</v>
      </c>
      <c r="C16" s="25">
        <v>2088.84</v>
      </c>
      <c r="D16" s="32" t="s">
        <v>67</v>
      </c>
      <c r="E16" s="24">
        <v>2</v>
      </c>
    </row>
    <row r="17" spans="1:13" x14ac:dyDescent="0.25">
      <c r="A17" s="32">
        <v>6</v>
      </c>
      <c r="B17" s="24" t="s">
        <v>72</v>
      </c>
      <c r="C17" s="25">
        <v>464.72</v>
      </c>
      <c r="D17" s="32" t="s">
        <v>67</v>
      </c>
      <c r="E17" s="24">
        <v>2</v>
      </c>
    </row>
    <row r="18" spans="1:13" x14ac:dyDescent="0.25">
      <c r="A18" s="32">
        <v>6</v>
      </c>
      <c r="B18" s="24" t="s">
        <v>73</v>
      </c>
      <c r="C18" s="25">
        <v>232.36</v>
      </c>
      <c r="D18" s="32" t="s">
        <v>67</v>
      </c>
      <c r="E18" s="24">
        <v>1</v>
      </c>
      <c r="M18" s="34" t="s">
        <v>131</v>
      </c>
    </row>
    <row r="19" spans="1:13" x14ac:dyDescent="0.25">
      <c r="A19" s="32">
        <v>5</v>
      </c>
      <c r="B19" s="24" t="s">
        <v>74</v>
      </c>
      <c r="C19" s="25">
        <v>385.59</v>
      </c>
      <c r="D19" s="32" t="s">
        <v>67</v>
      </c>
      <c r="E19" s="24">
        <v>1</v>
      </c>
    </row>
    <row r="20" spans="1:13" x14ac:dyDescent="0.25">
      <c r="A20" s="32">
        <v>14</v>
      </c>
      <c r="B20" s="24" t="s">
        <v>75</v>
      </c>
      <c r="C20" s="25">
        <v>218.01</v>
      </c>
      <c r="D20" s="32" t="s">
        <v>4</v>
      </c>
      <c r="E20" s="24">
        <v>12824.28</v>
      </c>
    </row>
    <row r="21" spans="1:13" x14ac:dyDescent="0.25">
      <c r="A21" s="32">
        <v>14</v>
      </c>
      <c r="B21" s="24" t="s">
        <v>76</v>
      </c>
      <c r="C21" s="25">
        <v>1500.9</v>
      </c>
      <c r="D21" s="32" t="s">
        <v>67</v>
      </c>
      <c r="E21" s="24">
        <v>30</v>
      </c>
    </row>
    <row r="22" spans="1:13" x14ac:dyDescent="0.25">
      <c r="A22" s="32">
        <v>6</v>
      </c>
      <c r="B22" s="24" t="s">
        <v>36</v>
      </c>
      <c r="C22" s="25">
        <v>2807</v>
      </c>
      <c r="D22" s="32" t="s">
        <v>5</v>
      </c>
      <c r="E22" s="24">
        <v>10</v>
      </c>
    </row>
    <row r="23" spans="1:13" x14ac:dyDescent="0.25">
      <c r="A23" s="32">
        <v>6</v>
      </c>
      <c r="B23" s="24" t="s">
        <v>77</v>
      </c>
      <c r="C23" s="25">
        <v>929.44</v>
      </c>
      <c r="D23" s="32" t="s">
        <v>67</v>
      </c>
      <c r="E23" s="24">
        <v>4</v>
      </c>
    </row>
    <row r="24" spans="1:13" x14ac:dyDescent="0.25">
      <c r="A24" s="32">
        <v>10</v>
      </c>
      <c r="B24" s="24" t="s">
        <v>78</v>
      </c>
      <c r="C24" s="25">
        <v>8913.33</v>
      </c>
      <c r="D24" s="32" t="s">
        <v>5</v>
      </c>
      <c r="E24" s="24">
        <v>3</v>
      </c>
    </row>
    <row r="25" spans="1:13" x14ac:dyDescent="0.25">
      <c r="A25" s="32">
        <v>10</v>
      </c>
      <c r="B25" s="24" t="s">
        <v>79</v>
      </c>
      <c r="C25" s="25">
        <v>1306.1199999999999</v>
      </c>
      <c r="D25" s="32" t="s">
        <v>67</v>
      </c>
      <c r="E25" s="24">
        <v>4</v>
      </c>
    </row>
    <row r="26" spans="1:13" x14ac:dyDescent="0.25">
      <c r="A26" s="32">
        <v>6</v>
      </c>
      <c r="B26" s="24" t="s">
        <v>80</v>
      </c>
      <c r="C26" s="25">
        <v>5177.7</v>
      </c>
      <c r="D26" s="32" t="s">
        <v>5</v>
      </c>
      <c r="E26" s="24">
        <v>30</v>
      </c>
    </row>
    <row r="27" spans="1:13" x14ac:dyDescent="0.25">
      <c r="A27" s="32">
        <v>6</v>
      </c>
      <c r="B27" s="24" t="s">
        <v>40</v>
      </c>
      <c r="C27" s="25">
        <v>383.63</v>
      </c>
      <c r="D27" s="32" t="s">
        <v>67</v>
      </c>
      <c r="E27" s="24">
        <v>1</v>
      </c>
    </row>
    <row r="28" spans="1:13" x14ac:dyDescent="0.25">
      <c r="A28" s="32">
        <v>6</v>
      </c>
      <c r="B28" s="24" t="s">
        <v>81</v>
      </c>
      <c r="C28" s="25">
        <v>1829.97</v>
      </c>
      <c r="D28" s="32" t="s">
        <v>67</v>
      </c>
      <c r="E28" s="24">
        <v>3</v>
      </c>
    </row>
    <row r="29" spans="1:13" x14ac:dyDescent="0.25">
      <c r="A29" s="32">
        <v>6</v>
      </c>
      <c r="B29" s="24" t="s">
        <v>82</v>
      </c>
      <c r="C29" s="25">
        <v>1550.15</v>
      </c>
      <c r="D29" s="32" t="s">
        <v>67</v>
      </c>
      <c r="E29" s="24">
        <v>1</v>
      </c>
    </row>
    <row r="30" spans="1:13" x14ac:dyDescent="0.25">
      <c r="A30" s="32">
        <v>6</v>
      </c>
      <c r="B30" s="24" t="s">
        <v>83</v>
      </c>
      <c r="C30" s="25">
        <v>2584.66</v>
      </c>
      <c r="D30" s="32" t="s">
        <v>67</v>
      </c>
      <c r="E30" s="24">
        <v>2</v>
      </c>
    </row>
    <row r="31" spans="1:13" x14ac:dyDescent="0.25">
      <c r="A31" s="32">
        <v>5</v>
      </c>
      <c r="B31" s="24" t="s">
        <v>84</v>
      </c>
      <c r="C31" s="25">
        <v>1861.07</v>
      </c>
      <c r="D31" s="32" t="s">
        <v>4</v>
      </c>
      <c r="E31" s="24">
        <v>2.5</v>
      </c>
    </row>
    <row r="32" spans="1:13" x14ac:dyDescent="0.25">
      <c r="A32" s="32">
        <v>6</v>
      </c>
      <c r="B32" s="24" t="s">
        <v>85</v>
      </c>
      <c r="C32" s="25">
        <v>1504</v>
      </c>
      <c r="D32" s="32" t="s">
        <v>5</v>
      </c>
      <c r="E32" s="24">
        <v>1</v>
      </c>
    </row>
    <row r="33" spans="1:5" x14ac:dyDescent="0.25">
      <c r="A33" s="32">
        <v>6</v>
      </c>
      <c r="B33" s="24" t="s">
        <v>37</v>
      </c>
      <c r="C33" s="25">
        <v>10222.64</v>
      </c>
      <c r="D33" s="32" t="s">
        <v>33</v>
      </c>
      <c r="E33" s="24">
        <v>8</v>
      </c>
    </row>
    <row r="34" spans="1:5" x14ac:dyDescent="0.25">
      <c r="A34" s="32">
        <v>6</v>
      </c>
      <c r="B34" s="24" t="s">
        <v>86</v>
      </c>
      <c r="C34" s="25">
        <v>1126</v>
      </c>
      <c r="D34" s="32" t="s">
        <v>5</v>
      </c>
      <c r="E34" s="24">
        <v>2</v>
      </c>
    </row>
    <row r="35" spans="1:5" x14ac:dyDescent="0.25">
      <c r="A35" s="32">
        <v>12</v>
      </c>
      <c r="B35" s="24" t="s">
        <v>87</v>
      </c>
      <c r="C35" s="25">
        <v>22202.880000000001</v>
      </c>
      <c r="D35" s="32" t="s">
        <v>4</v>
      </c>
      <c r="E35" s="24">
        <v>27753.599999999999</v>
      </c>
    </row>
    <row r="36" spans="1:5" x14ac:dyDescent="0.25">
      <c r="A36" s="32">
        <v>12</v>
      </c>
      <c r="B36" s="24" t="s">
        <v>88</v>
      </c>
      <c r="C36" s="25">
        <v>24984.720000000001</v>
      </c>
      <c r="D36" s="32" t="s">
        <v>4</v>
      </c>
      <c r="E36" s="24">
        <v>27760.799999999999</v>
      </c>
    </row>
    <row r="37" spans="1:5" x14ac:dyDescent="0.25">
      <c r="A37" s="32">
        <v>11</v>
      </c>
      <c r="B37" s="24" t="s">
        <v>89</v>
      </c>
      <c r="C37" s="25">
        <v>6384.98</v>
      </c>
      <c r="D37" s="32" t="s">
        <v>4</v>
      </c>
      <c r="E37" s="24">
        <v>27760.799999999999</v>
      </c>
    </row>
    <row r="38" spans="1:5" x14ac:dyDescent="0.25">
      <c r="A38" s="32">
        <v>11</v>
      </c>
      <c r="B38" s="24" t="s">
        <v>90</v>
      </c>
      <c r="C38" s="25">
        <v>5828.26</v>
      </c>
      <c r="D38" s="32" t="s">
        <v>4</v>
      </c>
      <c r="E38" s="24">
        <v>27753.599999999999</v>
      </c>
    </row>
    <row r="39" spans="1:5" x14ac:dyDescent="0.25">
      <c r="A39" s="32">
        <v>2</v>
      </c>
      <c r="B39" s="24" t="s">
        <v>91</v>
      </c>
      <c r="C39" s="25">
        <v>36945.230000000003</v>
      </c>
      <c r="D39" s="32" t="s">
        <v>4</v>
      </c>
      <c r="E39" s="24">
        <v>23236</v>
      </c>
    </row>
    <row r="40" spans="1:5" x14ac:dyDescent="0.25">
      <c r="A40" s="32">
        <v>2</v>
      </c>
      <c r="B40" s="24" t="s">
        <v>92</v>
      </c>
      <c r="C40" s="25">
        <v>41375.54</v>
      </c>
      <c r="D40" s="32" t="s">
        <v>4</v>
      </c>
      <c r="E40" s="24">
        <v>24925.02</v>
      </c>
    </row>
    <row r="41" spans="1:5" x14ac:dyDescent="0.25">
      <c r="A41" s="32">
        <v>14</v>
      </c>
      <c r="B41" s="24" t="s">
        <v>93</v>
      </c>
      <c r="C41" s="25">
        <v>66874.47</v>
      </c>
      <c r="D41" s="32" t="s">
        <v>4</v>
      </c>
      <c r="E41" s="24">
        <v>27295.7</v>
      </c>
    </row>
    <row r="42" spans="1:5" x14ac:dyDescent="0.25">
      <c r="A42" s="32">
        <v>14</v>
      </c>
      <c r="B42" s="24" t="s">
        <v>94</v>
      </c>
      <c r="C42" s="25">
        <v>56678.3</v>
      </c>
      <c r="D42" s="32" t="s">
        <v>4</v>
      </c>
      <c r="E42" s="24">
        <v>23134</v>
      </c>
    </row>
    <row r="43" spans="1:5" x14ac:dyDescent="0.25">
      <c r="A43" s="32">
        <v>1</v>
      </c>
      <c r="B43" s="24" t="s">
        <v>95</v>
      </c>
      <c r="C43" s="25">
        <v>104353.54</v>
      </c>
      <c r="D43" s="32" t="s">
        <v>4</v>
      </c>
      <c r="E43" s="24">
        <v>27753.599999999999</v>
      </c>
    </row>
    <row r="44" spans="1:5" x14ac:dyDescent="0.25">
      <c r="A44" s="32">
        <v>1</v>
      </c>
      <c r="B44" s="24" t="s">
        <v>96</v>
      </c>
      <c r="C44" s="25">
        <v>109655.16</v>
      </c>
      <c r="D44" s="32" t="s">
        <v>4</v>
      </c>
      <c r="E44" s="24">
        <v>27760.799999999999</v>
      </c>
    </row>
    <row r="45" spans="1:5" x14ac:dyDescent="0.25">
      <c r="A45" s="32">
        <v>6</v>
      </c>
      <c r="B45" s="24" t="s">
        <v>34</v>
      </c>
      <c r="C45" s="25">
        <v>179.6</v>
      </c>
      <c r="D45" s="32" t="s">
        <v>67</v>
      </c>
      <c r="E45" s="24">
        <v>1</v>
      </c>
    </row>
    <row r="46" spans="1:5" x14ac:dyDescent="0.25">
      <c r="A46" s="32">
        <v>6</v>
      </c>
      <c r="B46" s="24" t="s">
        <v>34</v>
      </c>
      <c r="C46" s="25">
        <v>171.34</v>
      </c>
      <c r="D46" s="32" t="s">
        <v>67</v>
      </c>
      <c r="E46" s="24">
        <v>1</v>
      </c>
    </row>
    <row r="47" spans="1:5" x14ac:dyDescent="0.25">
      <c r="A47" s="32">
        <v>10</v>
      </c>
      <c r="B47" s="24" t="s">
        <v>97</v>
      </c>
      <c r="C47" s="25">
        <v>2274.37</v>
      </c>
      <c r="D47" s="32" t="s">
        <v>67</v>
      </c>
      <c r="E47" s="24">
        <v>7</v>
      </c>
    </row>
    <row r="48" spans="1:5" x14ac:dyDescent="0.25">
      <c r="A48" s="32">
        <v>4</v>
      </c>
      <c r="B48" s="24" t="s">
        <v>98</v>
      </c>
      <c r="C48" s="25">
        <v>2220.29</v>
      </c>
      <c r="D48" s="32" t="s">
        <v>4</v>
      </c>
      <c r="E48" s="24">
        <v>27753.599999999999</v>
      </c>
    </row>
    <row r="49" spans="1:5" x14ac:dyDescent="0.25">
      <c r="A49" s="32">
        <v>4</v>
      </c>
      <c r="B49" s="24" t="s">
        <v>99</v>
      </c>
      <c r="C49" s="25">
        <v>2498.4699999999998</v>
      </c>
      <c r="D49" s="32" t="s">
        <v>4</v>
      </c>
      <c r="E49" s="24">
        <v>27760.799999999999</v>
      </c>
    </row>
    <row r="50" spans="1:5" x14ac:dyDescent="0.25">
      <c r="A50" s="32">
        <v>4</v>
      </c>
      <c r="B50" s="24" t="s">
        <v>100</v>
      </c>
      <c r="C50" s="25">
        <v>10546.37</v>
      </c>
      <c r="D50" s="32" t="s">
        <v>4</v>
      </c>
      <c r="E50" s="24">
        <v>27753.599999999999</v>
      </c>
    </row>
    <row r="51" spans="1:5" x14ac:dyDescent="0.25">
      <c r="A51" s="32">
        <v>4</v>
      </c>
      <c r="B51" s="24" t="s">
        <v>101</v>
      </c>
      <c r="C51" s="25">
        <v>10549.1</v>
      </c>
      <c r="D51" s="32" t="s">
        <v>4</v>
      </c>
      <c r="E51" s="24">
        <v>27760.799999999999</v>
      </c>
    </row>
    <row r="52" spans="1:5" x14ac:dyDescent="0.25">
      <c r="A52" s="32">
        <v>6</v>
      </c>
      <c r="B52" s="24" t="s">
        <v>31</v>
      </c>
      <c r="C52" s="25">
        <v>2161.12</v>
      </c>
      <c r="D52" s="32" t="s">
        <v>32</v>
      </c>
      <c r="E52" s="24">
        <v>8</v>
      </c>
    </row>
    <row r="53" spans="1:5" x14ac:dyDescent="0.25">
      <c r="A53" s="32">
        <v>6</v>
      </c>
      <c r="B53" s="24" t="s">
        <v>102</v>
      </c>
      <c r="C53" s="25">
        <v>395.22</v>
      </c>
      <c r="D53" s="32" t="s">
        <v>67</v>
      </c>
      <c r="E53" s="24">
        <v>3.5</v>
      </c>
    </row>
    <row r="54" spans="1:5" x14ac:dyDescent="0.25">
      <c r="A54" s="32">
        <v>6</v>
      </c>
      <c r="B54" s="24" t="s">
        <v>38</v>
      </c>
      <c r="C54" s="25">
        <v>1243.06</v>
      </c>
      <c r="D54" s="32" t="s">
        <v>20</v>
      </c>
      <c r="E54" s="24">
        <v>2</v>
      </c>
    </row>
    <row r="55" spans="1:5" x14ac:dyDescent="0.25">
      <c r="A55" s="49"/>
      <c r="B55" s="50" t="s">
        <v>39</v>
      </c>
      <c r="C55" s="51">
        <v>697630.65999999992</v>
      </c>
      <c r="D55" s="52"/>
      <c r="E55" s="53">
        <v>447975.39999999991</v>
      </c>
    </row>
  </sheetData>
  <autoFilter ref="A3:E5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F29" sqref="F29"/>
    </sheetView>
  </sheetViews>
  <sheetFormatPr defaultRowHeight="15" x14ac:dyDescent="0.25"/>
  <cols>
    <col min="1" max="1" width="12.28515625" customWidth="1"/>
    <col min="2" max="3" width="15" customWidth="1"/>
    <col min="4" max="5" width="13.28515625" customWidth="1"/>
    <col min="6" max="8" width="12.28515625" customWidth="1"/>
  </cols>
  <sheetData>
    <row r="1" spans="1:8" ht="16.5" x14ac:dyDescent="0.25">
      <c r="A1" s="65" t="s">
        <v>103</v>
      </c>
      <c r="B1" s="65"/>
      <c r="C1" s="65"/>
      <c r="D1" s="65"/>
      <c r="E1" s="65"/>
      <c r="F1" s="65"/>
      <c r="G1" s="65"/>
      <c r="H1" s="65"/>
    </row>
    <row r="2" spans="1:8" x14ac:dyDescent="0.25">
      <c r="A2" s="39"/>
      <c r="B2" s="39"/>
      <c r="C2" s="39"/>
      <c r="D2" s="39"/>
      <c r="E2" s="39"/>
      <c r="F2" s="39"/>
      <c r="G2" s="39"/>
      <c r="H2" s="39"/>
    </row>
    <row r="3" spans="1:8" ht="25.5" x14ac:dyDescent="0.25">
      <c r="A3" s="40" t="s">
        <v>104</v>
      </c>
      <c r="B3" s="63" t="s">
        <v>105</v>
      </c>
      <c r="C3" s="64"/>
      <c r="D3" s="40" t="s">
        <v>106</v>
      </c>
      <c r="E3" s="40" t="s">
        <v>107</v>
      </c>
      <c r="F3" s="40" t="s">
        <v>108</v>
      </c>
      <c r="G3" s="41" t="s">
        <v>109</v>
      </c>
      <c r="H3" s="41" t="s">
        <v>110</v>
      </c>
    </row>
    <row r="4" spans="1:8" x14ac:dyDescent="0.25">
      <c r="A4" s="42" t="s">
        <v>111</v>
      </c>
      <c r="B4" s="43" t="s">
        <v>112</v>
      </c>
      <c r="C4" s="66" t="s">
        <v>113</v>
      </c>
      <c r="D4" s="66"/>
      <c r="E4" s="66"/>
      <c r="F4" s="66"/>
      <c r="G4" s="66"/>
      <c r="H4" s="67"/>
    </row>
    <row r="5" spans="1:8" x14ac:dyDescent="0.25">
      <c r="A5" s="40" t="s">
        <v>114</v>
      </c>
      <c r="B5" s="63" t="s">
        <v>115</v>
      </c>
      <c r="C5" s="64"/>
      <c r="D5" s="44">
        <v>113179.89</v>
      </c>
      <c r="E5" s="44">
        <v>102719.57</v>
      </c>
      <c r="F5" s="45">
        <v>90.76</v>
      </c>
      <c r="G5" s="46" t="s">
        <v>116</v>
      </c>
      <c r="H5" s="46" t="s">
        <v>117</v>
      </c>
    </row>
    <row r="6" spans="1:8" x14ac:dyDescent="0.25">
      <c r="A6" s="40" t="s">
        <v>114</v>
      </c>
      <c r="B6" s="63" t="s">
        <v>115</v>
      </c>
      <c r="C6" s="64"/>
      <c r="D6" s="44">
        <v>113267.97</v>
      </c>
      <c r="E6" s="44">
        <v>100686.26</v>
      </c>
      <c r="F6" s="45">
        <v>88.89</v>
      </c>
      <c r="G6" s="46" t="s">
        <v>118</v>
      </c>
      <c r="H6" s="46" t="s">
        <v>117</v>
      </c>
    </row>
    <row r="7" spans="1:8" x14ac:dyDescent="0.25">
      <c r="A7" s="40" t="s">
        <v>114</v>
      </c>
      <c r="B7" s="63" t="s">
        <v>115</v>
      </c>
      <c r="C7" s="64"/>
      <c r="D7" s="44">
        <v>111368.91</v>
      </c>
      <c r="E7" s="44">
        <v>134226.29</v>
      </c>
      <c r="F7" s="45">
        <v>120.52</v>
      </c>
      <c r="G7" s="46" t="s">
        <v>119</v>
      </c>
      <c r="H7" s="46" t="s">
        <v>117</v>
      </c>
    </row>
    <row r="8" spans="1:8" x14ac:dyDescent="0.25">
      <c r="A8" s="40" t="s">
        <v>114</v>
      </c>
      <c r="B8" s="63" t="s">
        <v>115</v>
      </c>
      <c r="C8" s="64"/>
      <c r="D8" s="44">
        <v>112983.3</v>
      </c>
      <c r="E8" s="44">
        <v>112496.17</v>
      </c>
      <c r="F8" s="45">
        <v>99.57</v>
      </c>
      <c r="G8" s="46" t="s">
        <v>120</v>
      </c>
      <c r="H8" s="46" t="s">
        <v>117</v>
      </c>
    </row>
    <row r="9" spans="1:8" x14ac:dyDescent="0.25">
      <c r="A9" s="40" t="s">
        <v>114</v>
      </c>
      <c r="B9" s="63" t="s">
        <v>115</v>
      </c>
      <c r="C9" s="64"/>
      <c r="D9" s="44">
        <v>110602.8</v>
      </c>
      <c r="E9" s="44">
        <v>111390.15</v>
      </c>
      <c r="F9" s="45">
        <v>100.71</v>
      </c>
      <c r="G9" s="46" t="s">
        <v>121</v>
      </c>
      <c r="H9" s="46" t="s">
        <v>117</v>
      </c>
    </row>
    <row r="10" spans="1:8" x14ac:dyDescent="0.25">
      <c r="A10" s="40" t="s">
        <v>114</v>
      </c>
      <c r="B10" s="63" t="s">
        <v>115</v>
      </c>
      <c r="C10" s="64"/>
      <c r="D10" s="44">
        <v>112919.73</v>
      </c>
      <c r="E10" s="44">
        <v>105996.24</v>
      </c>
      <c r="F10" s="45">
        <v>93.87</v>
      </c>
      <c r="G10" s="46" t="s">
        <v>122</v>
      </c>
      <c r="H10" s="46" t="s">
        <v>117</v>
      </c>
    </row>
    <row r="11" spans="1:8" x14ac:dyDescent="0.25">
      <c r="A11" s="40" t="s">
        <v>114</v>
      </c>
      <c r="B11" s="63" t="s">
        <v>115</v>
      </c>
      <c r="C11" s="64"/>
      <c r="D11" s="44">
        <v>119102.71</v>
      </c>
      <c r="E11" s="44">
        <v>112743.37</v>
      </c>
      <c r="F11" s="45">
        <v>94.66</v>
      </c>
      <c r="G11" s="46" t="s">
        <v>123</v>
      </c>
      <c r="H11" s="46" t="s">
        <v>117</v>
      </c>
    </row>
    <row r="12" spans="1:8" x14ac:dyDescent="0.25">
      <c r="A12" s="40" t="s">
        <v>114</v>
      </c>
      <c r="B12" s="63" t="s">
        <v>115</v>
      </c>
      <c r="C12" s="64"/>
      <c r="D12" s="44">
        <v>117383.03</v>
      </c>
      <c r="E12" s="44">
        <v>105952.22</v>
      </c>
      <c r="F12" s="45">
        <v>90.26</v>
      </c>
      <c r="G12" s="46" t="s">
        <v>124</v>
      </c>
      <c r="H12" s="46" t="s">
        <v>117</v>
      </c>
    </row>
    <row r="13" spans="1:8" x14ac:dyDescent="0.25">
      <c r="A13" s="40" t="s">
        <v>114</v>
      </c>
      <c r="B13" s="63" t="s">
        <v>115</v>
      </c>
      <c r="C13" s="64"/>
      <c r="D13" s="44">
        <v>117501.83</v>
      </c>
      <c r="E13" s="44">
        <v>98701.32</v>
      </c>
      <c r="F13" s="45">
        <v>84</v>
      </c>
      <c r="G13" s="46" t="s">
        <v>125</v>
      </c>
      <c r="H13" s="46" t="s">
        <v>117</v>
      </c>
    </row>
    <row r="14" spans="1:8" x14ac:dyDescent="0.25">
      <c r="A14" s="40" t="s">
        <v>114</v>
      </c>
      <c r="B14" s="63" t="s">
        <v>115</v>
      </c>
      <c r="C14" s="64"/>
      <c r="D14" s="44">
        <v>117569.62</v>
      </c>
      <c r="E14" s="44">
        <v>116855.52</v>
      </c>
      <c r="F14" s="45">
        <v>99.39</v>
      </c>
      <c r="G14" s="46" t="s">
        <v>126</v>
      </c>
      <c r="H14" s="46" t="s">
        <v>117</v>
      </c>
    </row>
    <row r="15" spans="1:8" x14ac:dyDescent="0.25">
      <c r="A15" s="40" t="s">
        <v>114</v>
      </c>
      <c r="B15" s="63" t="s">
        <v>115</v>
      </c>
      <c r="C15" s="64"/>
      <c r="D15" s="44">
        <v>117061.06</v>
      </c>
      <c r="E15" s="44">
        <v>121580.06</v>
      </c>
      <c r="F15" s="45">
        <v>103.86</v>
      </c>
      <c r="G15" s="46" t="s">
        <v>127</v>
      </c>
      <c r="H15" s="46" t="s">
        <v>117</v>
      </c>
    </row>
    <row r="16" spans="1:8" x14ac:dyDescent="0.25">
      <c r="A16" s="40" t="s">
        <v>114</v>
      </c>
      <c r="B16" s="63" t="s">
        <v>115</v>
      </c>
      <c r="C16" s="64"/>
      <c r="D16" s="44">
        <v>117506.05</v>
      </c>
      <c r="E16" s="44">
        <v>198306.7</v>
      </c>
      <c r="F16" s="45">
        <v>168.76</v>
      </c>
      <c r="G16" s="46" t="s">
        <v>128</v>
      </c>
      <c r="H16" s="46" t="s">
        <v>117</v>
      </c>
    </row>
    <row r="17" spans="1:8" x14ac:dyDescent="0.25">
      <c r="A17" s="68" t="s">
        <v>129</v>
      </c>
      <c r="B17" s="69"/>
      <c r="C17" s="70"/>
      <c r="D17" s="47">
        <v>1380446.9</v>
      </c>
      <c r="E17" s="47">
        <v>1421653.87</v>
      </c>
      <c r="F17" s="48">
        <v>102.99</v>
      </c>
      <c r="G17" s="46" t="s">
        <v>111</v>
      </c>
      <c r="H17" s="46" t="s">
        <v>111</v>
      </c>
    </row>
  </sheetData>
  <mergeCells count="16"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  <mergeCell ref="B7:C7"/>
    <mergeCell ref="A1:H1"/>
    <mergeCell ref="B3:C3"/>
    <mergeCell ref="C4:H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Белорусская, д. 48</vt:lpstr>
      <vt:lpstr>Работы 2019</vt:lpstr>
      <vt:lpstr>Справка</vt:lpstr>
      <vt:lpstr>'Белорусская, д. 48'!Область_печати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Иван Фофонов</cp:lastModifiedBy>
  <cp:lastPrinted>2018-02-28T04:07:12Z</cp:lastPrinted>
  <dcterms:created xsi:type="dcterms:W3CDTF">2016-03-18T02:51:51Z</dcterms:created>
  <dcterms:modified xsi:type="dcterms:W3CDTF">2020-03-18T03:13:21Z</dcterms:modified>
</cp:coreProperties>
</file>