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330" windowWidth="15855" windowHeight="10680"/>
  </bookViews>
  <sheets>
    <sheet name="Украинский бульвар, д. 24" sheetId="1" r:id="rId1"/>
    <sheet name="Работы 2019" sheetId="5" r:id="rId2"/>
    <sheet name="Справка" sheetId="2" r:id="rId3"/>
  </sheets>
  <definedNames>
    <definedName name="_xlnm._FilterDatabase" localSheetId="1" hidden="1">'Работы 2019'!$A$3:$E$67</definedName>
    <definedName name="_xlnm.Print_Area" localSheetId="0">'Украинский бульвар, д. 24'!$A$1:$D$96</definedName>
  </definedNames>
  <calcPr calcId="144525"/>
</workbook>
</file>

<file path=xl/calcChain.xml><?xml version="1.0" encoding="utf-8"?>
<calcChain xmlns="http://schemas.openxmlformats.org/spreadsheetml/2006/main">
  <c r="B11" i="1" l="1"/>
  <c r="B94" i="1"/>
  <c r="H93" i="1" l="1"/>
  <c r="B82" i="1"/>
  <c r="B72" i="1"/>
  <c r="B43" i="1"/>
  <c r="B29" i="1"/>
  <c r="B8" i="1" l="1"/>
  <c r="B86" i="1"/>
  <c r="B22" i="1"/>
  <c r="B19" i="1"/>
  <c r="B10" i="1"/>
  <c r="B9" i="1" s="1"/>
  <c r="B13" i="1"/>
  <c r="B76" i="1"/>
  <c r="B79" i="1"/>
  <c r="B16" i="1"/>
  <c r="B93" i="1" l="1"/>
  <c r="B91" i="1"/>
  <c r="B90" i="1" s="1"/>
  <c r="B95" i="1" l="1"/>
  <c r="B96" i="1" s="1"/>
</calcChain>
</file>

<file path=xl/sharedStrings.xml><?xml version="1.0" encoding="utf-8"?>
<sst xmlns="http://schemas.openxmlformats.org/spreadsheetml/2006/main" count="387" uniqueCount="145">
  <si>
    <t>Ед.изм.</t>
  </si>
  <si>
    <t>Количество работ (ед.)</t>
  </si>
  <si>
    <t>Наименование работ (услуг)</t>
  </si>
  <si>
    <t>сантехника</t>
  </si>
  <si>
    <t>м2</t>
  </si>
  <si>
    <t>м</t>
  </si>
  <si>
    <t>кол-во показаний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</si>
  <si>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</si>
  <si>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</si>
  <si>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</si>
  <si>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</si>
  <si>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1.Работы (услуги) по управлению многоквартирным домом</t>
  </si>
  <si>
    <t>2.Работы по содержанию помещений, входящих в состав общего имущества в многоквартирном доме</t>
  </si>
  <si>
    <t>3.Работы по обеспечению вывоза твердых бытовых отходов</t>
  </si>
  <si>
    <t>Чел.</t>
  </si>
  <si>
    <t>4.Коммунальные услуги по содержанию помещений, входящих в состав общего имущества в многоквартирном доме</t>
  </si>
  <si>
    <t>5.Работы по содержанию и ремонту конструктивных элементов (несущих конструкций и ненесущих конструкций) многоквартирных домов</t>
  </si>
  <si>
    <t>6.Работы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</si>
  <si>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7.Работы по содержанию и ремонту мусоропроводов в многоквартирном доме</t>
  </si>
  <si>
    <t>8.Работы по содержанию и ремонту лифта (лифтов) в многоквартирном доме</t>
  </si>
  <si>
    <t>9.Работы по обеспечению требований пожарной безопасности</t>
  </si>
  <si>
    <t>10.Работы по содержанию и ремонту систем дымоудаления и вентиляции</t>
  </si>
  <si>
    <t>11.Работы по содержанию и ремонту систем внутридомового газового оборудования</t>
  </si>
  <si>
    <t>12.Обеспечение устранения аварий на внутридомовых инженерных системах в многоквартирном доме</t>
  </si>
  <si>
    <t>13.Проведение дератизации и дезинсекции помещений, входящих в состав общего имущества в многоквартирном доме</t>
  </si>
  <si>
    <t>14.Работы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</si>
  <si>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15.Прочая работа (услуга)</t>
  </si>
  <si>
    <t xml:space="preserve">Годовая фактическая стоимость работ (услуг) </t>
  </si>
  <si>
    <t>Закрытие и открытие стояков</t>
  </si>
  <si>
    <t>1 стояк</t>
  </si>
  <si>
    <t>Дератизация</t>
  </si>
  <si>
    <t>Утепление вентпродухов изовером и монтажной пеной</t>
  </si>
  <si>
    <t>Выезд а/машины по заявке</t>
  </si>
  <si>
    <t>выезд</t>
  </si>
  <si>
    <t>осмотр подвала</t>
  </si>
  <si>
    <t>раз</t>
  </si>
  <si>
    <t>Ремонт шиферной кровли</t>
  </si>
  <si>
    <t>Устранение свищей хомутами</t>
  </si>
  <si>
    <t>Адрес: Украинский бульвар, д. 24</t>
  </si>
  <si>
    <t>Очистка канализационной сети</t>
  </si>
  <si>
    <t>Старшие по дому</t>
  </si>
  <si>
    <t>сброс воздуха со стояков отопления</t>
  </si>
  <si>
    <t>Кол-во</t>
  </si>
  <si>
    <t>Ед.изм</t>
  </si>
  <si>
    <t>Наименование работ</t>
  </si>
  <si>
    <t xml:space="preserve">По адресу УКРАИНСКИЙ б-р д.24                                          </t>
  </si>
  <si>
    <t>Доходы по дому:</t>
  </si>
  <si>
    <t>Расходы по снятию показаний с ИПУ по электроэнергии</t>
  </si>
  <si>
    <t>Справка об уровне сбора платы за жилое помещение по состоянию на 12.03.2020</t>
  </si>
  <si>
    <t>ЖЭУ</t>
  </si>
  <si>
    <t>Адрес</t>
  </si>
  <si>
    <t>Начислено</t>
  </si>
  <si>
    <t>Оплачено</t>
  </si>
  <si>
    <t>Процент оплаты</t>
  </si>
  <si>
    <t>Месяц</t>
  </si>
  <si>
    <t>Год</t>
  </si>
  <si>
    <t/>
  </si>
  <si>
    <t>Отдел :</t>
  </si>
  <si>
    <t xml:space="preserve">  2</t>
  </si>
  <si>
    <t>09</t>
  </si>
  <si>
    <t>УКРАИНСКИЙ б-р д.24</t>
  </si>
  <si>
    <t>январь</t>
  </si>
  <si>
    <t>2019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</si>
  <si>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</si>
  <si>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</si>
  <si>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</si>
  <si>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</si>
  <si>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</si>
  <si>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</si>
  <si>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</si>
  <si>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</si>
  <si>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</si>
  <si>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</si>
  <si>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</si>
  <si>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 по группе</t>
  </si>
  <si>
    <t xml:space="preserve">Накопительная по работам за период c  01.01.2019 по  31.12.2019 г.                                                                                   </t>
  </si>
  <si>
    <t>Cуммa</t>
  </si>
  <si>
    <t>Вывоз ТКО 1,2 кв. 2019 г. к=0,6;0,8;0,85;0,9;1</t>
  </si>
  <si>
    <t>Вывоз ТКО 3,4 кв. 2019 г. к=0,6;0,8;0,85;0,9;1</t>
  </si>
  <si>
    <t>Гор. вода потр.при содер.общего имущ-ва  в МКД 1,2 кв.2019г. 1-5эт.К=0</t>
  </si>
  <si>
    <t>Гор. вода потр.при содер.общего имущ-ва  в МКД 3,4 кв.2019г. 1-5эт.К=0</t>
  </si>
  <si>
    <t>Дезинсекция деревьев</t>
  </si>
  <si>
    <t>шт.</t>
  </si>
  <si>
    <t>Заделка штроб кирпячом</t>
  </si>
  <si>
    <t>Замена электрической лампы накаливания</t>
  </si>
  <si>
    <t>Замена электропатрона с материалами при открытой арматуре</t>
  </si>
  <si>
    <t>Исполнение заявок не связаных с ремонтом</t>
  </si>
  <si>
    <t>Исполнение заявок не связаных с ремонтом (проверка эл.счетчиков и т.д.</t>
  </si>
  <si>
    <t>Навеска замка (тросовый)</t>
  </si>
  <si>
    <t>Организация мест накоп.ртуть сод-х ламп 3,4 кв. 2019г. К=0,6;0,8;0,85;</t>
  </si>
  <si>
    <t>Освещение теплового узла</t>
  </si>
  <si>
    <t>узел</t>
  </si>
  <si>
    <t>Покраска с разборкой изоляции</t>
  </si>
  <si>
    <t>1 дом</t>
  </si>
  <si>
    <t>Протяжка контактов на электроприборах</t>
  </si>
  <si>
    <t>Прочистка вент канала</t>
  </si>
  <si>
    <t>Прочистка патрубков и вентканалов д.100 мм в зимний период</t>
  </si>
  <si>
    <t>Ремонт вентелей до 32 д.</t>
  </si>
  <si>
    <t>Ремонт межпанельных швов монтажной пеной с использованием автовышки</t>
  </si>
  <si>
    <t>Сварка свищей на стояках</t>
  </si>
  <si>
    <t>Смена вентиля до 20 мм</t>
  </si>
  <si>
    <t>Смена задвижек д.100</t>
  </si>
  <si>
    <t>Смена задвижек д.50</t>
  </si>
  <si>
    <t>Смена задвижек д.80</t>
  </si>
  <si>
    <t>Смена резьб (для всех диаметров с применением электросварочных работ)</t>
  </si>
  <si>
    <t>Смена труб ГВС и ХВС д.32</t>
  </si>
  <si>
    <t>Смена труб ХВС и ГВС д. 25</t>
  </si>
  <si>
    <t>Смена труб ХВС и ГВС д.20</t>
  </si>
  <si>
    <t>Смена труб из водогазопроводных труб д.20 с производством сварочных ра</t>
  </si>
  <si>
    <t>Смена труб из водогазопроводных труб д.57 с производством сварочных ра</t>
  </si>
  <si>
    <t>Смена трубы водогазопроводной д.76 со сварочными работами</t>
  </si>
  <si>
    <t>Содержание ДРС 1,2 кв.2019 г. к=0,8</t>
  </si>
  <si>
    <t>Содержание ДРС 3,4 кв. 2019 г. коэф. 0,8</t>
  </si>
  <si>
    <t>Тех.обслуживание ГО К=0,6;0,8;0,85;0,9;1 (3,4 кв. 2019 г.)</t>
  </si>
  <si>
    <t>Тех.обслуживание ГО к=0,6;0,8;0,85;0,9;1 (1,2 кв.2019)</t>
  </si>
  <si>
    <t>Уборка МОП 1,2 кв. 2019 г. к=0,8</t>
  </si>
  <si>
    <t>Уборка МОП 3,4 кв. 2019 г. К=0,8</t>
  </si>
  <si>
    <t>Уборка придомовой территории 1,2 кв. 2019 г. к=0,8</t>
  </si>
  <si>
    <t>Уборка придомовой территории 3,4 кв. 2019 г. к=0,8</t>
  </si>
  <si>
    <t>Управление жилым фондом 1,2 кв. 2019г. К=0,6;0,8;0,85;0,9;1</t>
  </si>
  <si>
    <t>Управление жилым фондом 3,4 кв. 2019г. К=0,6;0,8;0,85;0,9;1</t>
  </si>
  <si>
    <t>Устройство примыканий из оц-ой кровельной стали с выст-им элемен.вентш</t>
  </si>
  <si>
    <t>Устройство соединения эл. проводов с использованием эл.зажимов</t>
  </si>
  <si>
    <t>1 соед.</t>
  </si>
  <si>
    <t>Хол.вода потр.при содер.общ.имущ. в МКД 1,2 кв.2019г.1-5 эт К=0,6;0,8</t>
  </si>
  <si>
    <t>Хол.вода потр.при содер.общ.имущ. в МКД 3,4 кв.2019г.1-5 эт. К=0,6;0,8</t>
  </si>
  <si>
    <t>Электрическая энергия потр.при содержании общего имущ.МКД 1,2 кв.2019</t>
  </si>
  <si>
    <t>Электрическая энергия потр.при содержании общего имущ.МКД 3,4 кв.2019</t>
  </si>
  <si>
    <t>ремонт шиферной кровли</t>
  </si>
  <si>
    <t>смена труб ГВС и ХВС д.32 ПП</t>
  </si>
  <si>
    <t>смена труб из водогазопроводных труб Д.57 с производством сварочных ра</t>
  </si>
  <si>
    <t>смена труб канализации д.100 мм.</t>
  </si>
  <si>
    <t>удаление сосулек с крыш без использования а/вышки</t>
  </si>
  <si>
    <t>№ раб</t>
  </si>
  <si>
    <t>период: 01.01.2019-31.12.2019</t>
  </si>
  <si>
    <t>Сальдо начальное на 01.01.2019 г.</t>
  </si>
  <si>
    <t>Всего начислено за период с 01.01.2019 г. по 31.12.2019 г.</t>
  </si>
  <si>
    <t>Всего оплачено за период с 01.01.2019 г. по 31.12.2019 г.</t>
  </si>
  <si>
    <t>Дебиторская задолженность (переплата) на 31.12.2019 г.</t>
  </si>
  <si>
    <t>Всего доходов по дому за 2019 г.</t>
  </si>
  <si>
    <t>Всего расходов по дому за 2019 г.</t>
  </si>
  <si>
    <t>Всего расходов по дому с НДС за 2019 г.</t>
  </si>
  <si>
    <t>Конечное сальдо по дому на 31.12.2019 г.</t>
  </si>
  <si>
    <t xml:space="preserve">Конечное сальдо с учетом дебиторской задолженности (переплаты) на 31.12.2019 г. </t>
  </si>
  <si>
    <t>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</si>
</sst>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.00_-;\-* #,##0.00_-;_-* &quot;-&quot;??_-;_-@_-"/>
  </numFmts>
  <fonts count="31" x14ac:knownFonts="1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3"/>
      <color indexed="8"/>
      <name val="Arial"/>
      <family val="2"/>
      <charset val="204"/>
    </font>
    <font>
      <sz val="10"/>
      <color indexed="8"/>
      <name val="Arial"/>
      <family val="2"/>
      <charset val="204"/>
    </font>
  </fonts>
  <fills count="3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4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0" fontId="21" fillId="5" borderId="0" applyNumberFormat="0" applyBorder="0" applyAlignment="0" applyProtection="0"/>
    <xf numFmtId="0" fontId="22" fillId="6" borderId="6" applyNumberFormat="0" applyAlignment="0" applyProtection="0"/>
    <xf numFmtId="0" fontId="23" fillId="2" borderId="6" applyNumberFormat="0" applyAlignment="0" applyProtection="0"/>
    <xf numFmtId="0" fontId="24" fillId="0" borderId="7" applyNumberFormat="0" applyFill="0" applyAlignment="0" applyProtection="0"/>
    <xf numFmtId="0" fontId="25" fillId="7" borderId="8" applyNumberFormat="0" applyAlignment="0" applyProtection="0"/>
    <xf numFmtId="0" fontId="26" fillId="0" borderId="0" applyNumberFormat="0" applyFill="0" applyBorder="0" applyAlignment="0" applyProtection="0"/>
    <xf numFmtId="0" fontId="7" fillId="8" borderId="9" applyNumberFormat="0" applyFont="0" applyAlignment="0" applyProtection="0"/>
    <xf numFmtId="0" fontId="27" fillId="0" borderId="0" applyNumberFormat="0" applyFill="0" applyBorder="0" applyAlignment="0" applyProtection="0"/>
    <xf numFmtId="0" fontId="14" fillId="0" borderId="10" applyNumberFormat="0" applyFill="0" applyAlignment="0" applyProtection="0"/>
    <xf numFmtId="0" fontId="28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67">
    <xf numFmtId="0" fontId="0" fillId="0" borderId="0" xfId="0"/>
    <xf numFmtId="0" fontId="2" fillId="0" borderId="0" xfId="0" applyFont="1" applyFill="1"/>
    <xf numFmtId="164" fontId="2" fillId="0" borderId="0" xfId="3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/>
    <xf numFmtId="0" fontId="2" fillId="0" borderId="0" xfId="0" applyFont="1" applyFill="1" applyAlignment="1">
      <alignment horizontal="left" vertical="center"/>
    </xf>
    <xf numFmtId="0" fontId="10" fillId="0" borderId="0" xfId="0" applyFont="1" applyFill="1"/>
    <xf numFmtId="164" fontId="2" fillId="0" borderId="0" xfId="3" applyFont="1" applyFill="1" applyAlignment="1">
      <alignment vertical="center"/>
    </xf>
    <xf numFmtId="0" fontId="11" fillId="0" borderId="0" xfId="0" applyFont="1" applyFill="1"/>
    <xf numFmtId="0" fontId="12" fillId="0" borderId="2" xfId="1" applyFont="1" applyFill="1" applyBorder="1" applyAlignment="1">
      <alignment horizontal="center" vertical="center"/>
    </xf>
    <xf numFmtId="164" fontId="12" fillId="0" borderId="2" xfId="3" applyFont="1" applyFill="1" applyBorder="1" applyAlignment="1">
      <alignment horizontal="center" vertical="center" wrapText="1"/>
    </xf>
    <xf numFmtId="0" fontId="5" fillId="0" borderId="2" xfId="2" applyFont="1" applyFill="1" applyBorder="1" applyAlignment="1" applyProtection="1">
      <alignment horizontal="center" vertical="center"/>
    </xf>
    <xf numFmtId="164" fontId="4" fillId="0" borderId="2" xfId="3" applyFont="1" applyFill="1" applyBorder="1" applyAlignment="1">
      <alignment horizontal="center" vertical="center"/>
    </xf>
    <xf numFmtId="0" fontId="12" fillId="0" borderId="2" xfId="1" applyFont="1" applyFill="1" applyBorder="1" applyAlignment="1">
      <alignment horizontal="left" vertical="center" wrapText="1"/>
    </xf>
    <xf numFmtId="0" fontId="12" fillId="0" borderId="2" xfId="1" applyFont="1" applyFill="1" applyBorder="1" applyAlignment="1">
      <alignment horizontal="left" vertical="center"/>
    </xf>
    <xf numFmtId="0" fontId="13" fillId="0" borderId="2" xfId="1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164" fontId="2" fillId="0" borderId="2" xfId="3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0" fillId="0" borderId="0" xfId="0" applyFill="1"/>
    <xf numFmtId="0" fontId="8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/>
    </xf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4" fontId="12" fillId="0" borderId="2" xfId="3" applyNumberFormat="1" applyFont="1" applyFill="1" applyBorder="1" applyAlignment="1">
      <alignment vertical="center" wrapText="1"/>
    </xf>
    <xf numFmtId="4" fontId="13" fillId="0" borderId="2" xfId="3" applyNumberFormat="1" applyFont="1" applyFill="1" applyBorder="1" applyAlignment="1">
      <alignment vertical="center" wrapText="1"/>
    </xf>
    <xf numFmtId="4" fontId="6" fillId="0" borderId="2" xfId="3" applyNumberFormat="1" applyFont="1" applyFill="1" applyBorder="1" applyAlignment="1">
      <alignment vertical="center"/>
    </xf>
    <xf numFmtId="4" fontId="0" fillId="0" borderId="2" xfId="0" applyNumberFormat="1" applyFill="1" applyBorder="1"/>
    <xf numFmtId="4" fontId="8" fillId="0" borderId="2" xfId="3" applyNumberFormat="1" applyFont="1" applyFill="1" applyBorder="1" applyAlignment="1">
      <alignment vertical="center"/>
    </xf>
    <xf numFmtId="165" fontId="14" fillId="0" borderId="2" xfId="0" applyNumberFormat="1" applyFont="1" applyFill="1" applyBorder="1"/>
    <xf numFmtId="165" fontId="0" fillId="0" borderId="2" xfId="0" applyNumberFormat="1" applyFill="1" applyBorder="1"/>
    <xf numFmtId="49" fontId="0" fillId="0" borderId="2" xfId="0" applyNumberFormat="1" applyFill="1" applyBorder="1"/>
    <xf numFmtId="0" fontId="0" fillId="0" borderId="0" xfId="0"/>
    <xf numFmtId="164" fontId="4" fillId="0" borderId="2" xfId="3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49" fontId="0" fillId="0" borderId="2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34" borderId="2" xfId="0" applyFont="1" applyFill="1" applyBorder="1" applyAlignment="1">
      <alignment horizontal="center" vertical="center" wrapText="1"/>
    </xf>
    <xf numFmtId="0" fontId="0" fillId="34" borderId="2" xfId="0" applyFont="1" applyFill="1" applyBorder="1" applyAlignment="1">
      <alignment horizontal="center" vertical="center"/>
    </xf>
    <xf numFmtId="0" fontId="0" fillId="0" borderId="0" xfId="0"/>
    <xf numFmtId="0" fontId="30" fillId="33" borderId="11" xfId="0" applyNumberFormat="1" applyFont="1" applyFill="1" applyBorder="1" applyAlignment="1" applyProtection="1">
      <alignment horizontal="center" vertical="top" wrapText="1"/>
    </xf>
    <xf numFmtId="0" fontId="30" fillId="33" borderId="11" xfId="0" applyNumberFormat="1" applyFont="1" applyFill="1" applyBorder="1" applyAlignment="1" applyProtection="1">
      <alignment horizontal="left" vertical="top" wrapText="1"/>
    </xf>
    <xf numFmtId="0" fontId="30" fillId="33" borderId="11" xfId="0" applyNumberFormat="1" applyFont="1" applyFill="1" applyBorder="1" applyAlignment="1" applyProtection="1">
      <alignment horizontal="left" vertical="center" wrapText="1"/>
    </xf>
    <xf numFmtId="0" fontId="30" fillId="33" borderId="12" xfId="0" applyNumberFormat="1" applyFont="1" applyFill="1" applyBorder="1" applyAlignment="1" applyProtection="1">
      <alignment horizontal="left" vertical="center" wrapText="1"/>
    </xf>
    <xf numFmtId="4" fontId="30" fillId="33" borderId="11" xfId="0" applyNumberFormat="1" applyFont="1" applyFill="1" applyBorder="1" applyAlignment="1" applyProtection="1">
      <alignment horizontal="center" vertical="top" wrapText="1"/>
    </xf>
    <xf numFmtId="2" fontId="30" fillId="33" borderId="11" xfId="0" applyNumberFormat="1" applyFont="1" applyFill="1" applyBorder="1" applyAlignment="1" applyProtection="1">
      <alignment horizontal="center" vertical="top" wrapText="1"/>
    </xf>
    <xf numFmtId="0" fontId="30" fillId="33" borderId="11" xfId="0" applyNumberFormat="1" applyFont="1" applyFill="1" applyBorder="1" applyAlignment="1" applyProtection="1">
      <alignment horizontal="center" vertical="center" wrapText="1"/>
    </xf>
    <xf numFmtId="4" fontId="30" fillId="33" borderId="11" xfId="0" applyNumberFormat="1" applyFont="1" applyFill="1" applyBorder="1" applyAlignment="1" applyProtection="1">
      <alignment horizontal="center" vertical="center" wrapText="1"/>
    </xf>
    <xf numFmtId="2" fontId="30" fillId="33" borderId="11" xfId="0" applyNumberFormat="1" applyFont="1" applyFill="1" applyBorder="1" applyAlignment="1" applyProtection="1">
      <alignment horizontal="center" vertical="center" wrapText="1"/>
    </xf>
    <xf numFmtId="164" fontId="2" fillId="0" borderId="2" xfId="3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164" fontId="2" fillId="0" borderId="2" xfId="3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center" vertical="center" wrapText="1"/>
    </xf>
    <xf numFmtId="0" fontId="30" fillId="33" borderId="12" xfId="0" applyNumberFormat="1" applyFont="1" applyFill="1" applyBorder="1" applyAlignment="1" applyProtection="1">
      <alignment horizontal="center" vertical="top" wrapText="1"/>
    </xf>
    <xf numFmtId="0" fontId="30" fillId="33" borderId="13" xfId="0" applyNumberFormat="1" applyFont="1" applyFill="1" applyBorder="1" applyAlignment="1" applyProtection="1">
      <alignment horizontal="center" vertical="top" wrapText="1"/>
    </xf>
    <xf numFmtId="0" fontId="29" fillId="33" borderId="0" xfId="0" applyNumberFormat="1" applyFont="1" applyFill="1" applyBorder="1" applyAlignment="1" applyProtection="1">
      <alignment horizontal="center" vertical="top" wrapText="1"/>
    </xf>
    <xf numFmtId="0" fontId="30" fillId="33" borderId="14" xfId="0" applyNumberFormat="1" applyFont="1" applyFill="1" applyBorder="1" applyAlignment="1" applyProtection="1">
      <alignment horizontal="left" vertical="center" wrapText="1"/>
    </xf>
    <xf numFmtId="0" fontId="30" fillId="33" borderId="13" xfId="0" applyNumberFormat="1" applyFont="1" applyFill="1" applyBorder="1" applyAlignment="1" applyProtection="1">
      <alignment horizontal="left" vertical="center" wrapText="1"/>
    </xf>
    <xf numFmtId="0" fontId="30" fillId="33" borderId="12" xfId="0" applyNumberFormat="1" applyFont="1" applyFill="1" applyBorder="1" applyAlignment="1" applyProtection="1">
      <alignment horizontal="center" vertical="center" wrapText="1"/>
    </xf>
    <xf numFmtId="0" fontId="30" fillId="33" borderId="14" xfId="0" applyNumberFormat="1" applyFont="1" applyFill="1" applyBorder="1" applyAlignment="1" applyProtection="1">
      <alignment horizontal="center" vertical="center" wrapText="1"/>
    </xf>
    <xf numFmtId="0" fontId="30" fillId="33" borderId="13" xfId="0" applyNumberFormat="1" applyFont="1" applyFill="1" applyBorder="1" applyAlignment="1" applyProtection="1">
      <alignment horizontal="center" vertical="center" wrapText="1"/>
    </xf>
  </cellXfs>
  <cellStyles count="44">
    <cellStyle name="20% - Акцент1" xfId="21" builtinId="30" customBuiltin="1"/>
    <cellStyle name="20% - Акцент2" xfId="25" builtinId="34" customBuiltin="1"/>
    <cellStyle name="20% - Акцент3" xfId="29" builtinId="38" customBuiltin="1"/>
    <cellStyle name="20% - Акцент4" xfId="33" builtinId="42" customBuiltin="1"/>
    <cellStyle name="20% - Акцент5" xfId="37" builtinId="46" customBuiltin="1"/>
    <cellStyle name="20% - Акцент6" xfId="41" builtinId="50" customBuiltin="1"/>
    <cellStyle name="40% - Акцент1" xfId="22" builtinId="31" customBuiltin="1"/>
    <cellStyle name="40% - Акцент2" xfId="26" builtinId="35" customBuiltin="1"/>
    <cellStyle name="40% - Акцент3" xfId="30" builtinId="39" customBuiltin="1"/>
    <cellStyle name="40% - Акцент4" xfId="34" builtinId="43" customBuiltin="1"/>
    <cellStyle name="40% - Акцент5" xfId="38" builtinId="47" customBuiltin="1"/>
    <cellStyle name="40% - Акцент6" xfId="42" builtinId="51" customBuiltin="1"/>
    <cellStyle name="60% - Акцент1" xfId="23" builtinId="32" customBuiltin="1"/>
    <cellStyle name="60% - Акцент2" xfId="27" builtinId="36" customBuiltin="1"/>
    <cellStyle name="60% - Акцент3" xfId="31" builtinId="40" customBuiltin="1"/>
    <cellStyle name="60% - Акцент4" xfId="35" builtinId="44" customBuiltin="1"/>
    <cellStyle name="60% - Акцент5" xfId="39" builtinId="48" customBuiltin="1"/>
    <cellStyle name="60% - Акцент6" xfId="43" builtinId="52" customBuiltin="1"/>
    <cellStyle name="Акцент1" xfId="20" builtinId="29" customBuiltin="1"/>
    <cellStyle name="Акцент2" xfId="24" builtinId="33" customBuiltin="1"/>
    <cellStyle name="Акцент3" xfId="28" builtinId="37" customBuiltin="1"/>
    <cellStyle name="Акцент4" xfId="32" builtinId="41" customBuiltin="1"/>
    <cellStyle name="Акцент5" xfId="36" builtinId="45" customBuiltin="1"/>
    <cellStyle name="Акцент6" xfId="40" builtinId="49" customBuiltin="1"/>
    <cellStyle name="Ввод " xfId="12" builtinId="20" customBuiltin="1"/>
    <cellStyle name="Вывод" xfId="1" builtinId="21" customBuiltin="1"/>
    <cellStyle name="Вычисление" xfId="13" builtinId="22" customBuiltin="1"/>
    <cellStyle name="Гиперссылка" xfId="2" builtinId="8"/>
    <cellStyle name="Заголовок 1" xfId="5" builtinId="16" customBuiltin="1"/>
    <cellStyle name="Заголовок 2" xfId="6" builtinId="17" customBuiltin="1"/>
    <cellStyle name="Заголовок 3" xfId="7" builtinId="18" customBuiltin="1"/>
    <cellStyle name="Заголовок 4" xfId="8" builtinId="19" customBuiltin="1"/>
    <cellStyle name="Итог" xfId="19" builtinId="25" customBuiltin="1"/>
    <cellStyle name="Контрольная ячейка" xfId="15" builtinId="23" customBuiltin="1"/>
    <cellStyle name="Название" xfId="4" builtinId="15" customBuiltin="1"/>
    <cellStyle name="Нейтральный" xfId="11" builtinId="28" customBuiltin="1"/>
    <cellStyle name="Обычный" xfId="0" builtinId="0"/>
    <cellStyle name="Плохой" xfId="10" builtinId="27" customBuiltin="1"/>
    <cellStyle name="Пояснение" xfId="18" builtinId="53" customBuiltin="1"/>
    <cellStyle name="Примечание" xfId="17" builtinId="10" customBuiltin="1"/>
    <cellStyle name="Связанная ячейка" xfId="14" builtinId="24" customBuiltin="1"/>
    <cellStyle name="Текст предупреждения" xfId="16" builtinId="11" customBuiltin="1"/>
    <cellStyle name="Финансовый" xfId="3" builtinId="3"/>
    <cellStyle name="Хороший" xfId="9" builtinId="26" customBuiltin="1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H96"/>
  <sheetViews>
    <sheetView tabSelected="1" workbookViewId="0">
      <pane ySplit="3" topLeftCell="A4" activePane="bottomLeft" state="frozen"/>
      <selection pane="bottomLeft" activeCell="I13" sqref="I13"/>
    </sheetView>
  </sheetViews>
  <sheetFormatPr defaultRowHeight="15" x14ac:dyDescent="0.25"/>
  <cols>
    <col min="1" max="1" width="76.42578125" style="5" customWidth="1"/>
    <col min="2" max="2" width="20.42578125" style="7" customWidth="1"/>
    <col min="3" max="3" width="12.140625" style="3" customWidth="1"/>
    <col min="4" max="4" width="15.85546875" style="2" customWidth="1"/>
    <col min="5" max="5" width="0" style="1" hidden="1" customWidth="1"/>
    <col min="6" max="7" width="9.140625" style="1"/>
    <col min="8" max="8" width="10" style="1" bestFit="1" customWidth="1"/>
    <col min="9" max="16384" width="9.140625" style="1"/>
  </cols>
  <sheetData>
    <row r="1" spans="1:4" s="6" customFormat="1" ht="49.5" customHeight="1" x14ac:dyDescent="0.25">
      <c r="A1" s="55" t="s">
        <v>7</v>
      </c>
      <c r="B1" s="55"/>
      <c r="C1" s="55"/>
      <c r="D1" s="55"/>
    </row>
    <row r="2" spans="1:4" s="8" customFormat="1" ht="15.75" x14ac:dyDescent="0.25">
      <c r="A2" s="25" t="s">
        <v>38</v>
      </c>
      <c r="B2" s="57" t="s">
        <v>134</v>
      </c>
      <c r="C2" s="57"/>
      <c r="D2" s="57"/>
    </row>
    <row r="3" spans="1:4" ht="57" x14ac:dyDescent="0.25">
      <c r="A3" s="9" t="s">
        <v>2</v>
      </c>
      <c r="B3" s="10" t="s">
        <v>27</v>
      </c>
      <c r="C3" s="11" t="s">
        <v>0</v>
      </c>
      <c r="D3" s="37" t="s">
        <v>1</v>
      </c>
    </row>
    <row r="4" spans="1:4" x14ac:dyDescent="0.25">
      <c r="A4" s="13" t="s">
        <v>135</v>
      </c>
      <c r="B4" s="28">
        <v>140339.83599999966</v>
      </c>
      <c r="C4" s="54" t="s">
        <v>144</v>
      </c>
      <c r="D4" s="12"/>
    </row>
    <row r="5" spans="1:4" x14ac:dyDescent="0.25">
      <c r="A5" s="58" t="s">
        <v>46</v>
      </c>
      <c r="B5" s="58"/>
      <c r="C5" s="58"/>
      <c r="D5" s="58"/>
    </row>
    <row r="6" spans="1:4" x14ac:dyDescent="0.25">
      <c r="A6" s="13" t="s">
        <v>136</v>
      </c>
      <c r="B6" s="28">
        <v>1309296</v>
      </c>
      <c r="C6" s="54" t="s">
        <v>144</v>
      </c>
      <c r="D6" s="12"/>
    </row>
    <row r="7" spans="1:4" x14ac:dyDescent="0.25">
      <c r="A7" s="13" t="s">
        <v>137</v>
      </c>
      <c r="B7" s="28">
        <v>1205960.1499999999</v>
      </c>
      <c r="C7" s="54" t="s">
        <v>144</v>
      </c>
      <c r="D7" s="12"/>
    </row>
    <row r="8" spans="1:4" x14ac:dyDescent="0.25">
      <c r="A8" s="13" t="s">
        <v>138</v>
      </c>
      <c r="B8" s="28">
        <f>B7-B6</f>
        <v>-103335.85000000009</v>
      </c>
      <c r="C8" s="54" t="s">
        <v>144</v>
      </c>
      <c r="D8" s="12"/>
    </row>
    <row r="9" spans="1:4" x14ac:dyDescent="0.25">
      <c r="A9" s="14" t="s">
        <v>8</v>
      </c>
      <c r="B9" s="28">
        <f>B10</f>
        <v>16929.599999999999</v>
      </c>
      <c r="C9" s="54" t="s">
        <v>144</v>
      </c>
      <c r="D9" s="12"/>
    </row>
    <row r="10" spans="1:4" x14ac:dyDescent="0.25">
      <c r="A10" s="15" t="s">
        <v>9</v>
      </c>
      <c r="B10" s="29">
        <f>750*12+660.8*12</f>
        <v>16929.599999999999</v>
      </c>
      <c r="C10" s="17" t="s">
        <v>144</v>
      </c>
      <c r="D10" s="12"/>
    </row>
    <row r="11" spans="1:4" x14ac:dyDescent="0.25">
      <c r="A11" s="16" t="s">
        <v>139</v>
      </c>
      <c r="B11" s="30">
        <f>B6+B9</f>
        <v>1326225.6000000001</v>
      </c>
      <c r="C11" s="54" t="s">
        <v>144</v>
      </c>
      <c r="D11" s="18"/>
    </row>
    <row r="12" spans="1:4" x14ac:dyDescent="0.25">
      <c r="A12" s="56" t="s">
        <v>10</v>
      </c>
      <c r="B12" s="56"/>
      <c r="C12" s="56"/>
      <c r="D12" s="56"/>
    </row>
    <row r="13" spans="1:4" x14ac:dyDescent="0.25">
      <c r="A13" s="19" t="s">
        <v>11</v>
      </c>
      <c r="B13" s="30">
        <f>B14+B15</f>
        <v>206312.72</v>
      </c>
      <c r="C13" s="54" t="s">
        <v>144</v>
      </c>
      <c r="D13" s="18"/>
    </row>
    <row r="14" spans="1:4" s="20" customFormat="1" x14ac:dyDescent="0.25">
      <c r="A14" s="26" t="s">
        <v>119</v>
      </c>
      <c r="B14" s="31">
        <v>100613.09</v>
      </c>
      <c r="C14" s="27" t="s">
        <v>4</v>
      </c>
      <c r="D14" s="27">
        <v>26758.799999999999</v>
      </c>
    </row>
    <row r="15" spans="1:4" s="20" customFormat="1" x14ac:dyDescent="0.25">
      <c r="A15" s="26" t="s">
        <v>120</v>
      </c>
      <c r="B15" s="31">
        <v>105699.63</v>
      </c>
      <c r="C15" s="27" t="s">
        <v>4</v>
      </c>
      <c r="D15" s="27">
        <v>26759.4</v>
      </c>
    </row>
    <row r="16" spans="1:4" ht="28.5" x14ac:dyDescent="0.25">
      <c r="A16" s="19" t="s">
        <v>12</v>
      </c>
      <c r="B16" s="30">
        <f>B18+B17</f>
        <v>80265.22</v>
      </c>
      <c r="C16" s="54" t="s">
        <v>144</v>
      </c>
      <c r="D16" s="18"/>
    </row>
    <row r="17" spans="1:4" s="20" customFormat="1" x14ac:dyDescent="0.25">
      <c r="A17" s="26" t="s">
        <v>115</v>
      </c>
      <c r="B17" s="31">
        <v>35844.639999999999</v>
      </c>
      <c r="C17" s="27" t="s">
        <v>4</v>
      </c>
      <c r="D17" s="27">
        <v>22543.8</v>
      </c>
    </row>
    <row r="18" spans="1:4" s="20" customFormat="1" x14ac:dyDescent="0.25">
      <c r="A18" s="26" t="s">
        <v>116</v>
      </c>
      <c r="B18" s="31">
        <v>44420.58</v>
      </c>
      <c r="C18" s="27" t="s">
        <v>4</v>
      </c>
      <c r="D18" s="27">
        <v>26759.4</v>
      </c>
    </row>
    <row r="19" spans="1:4" x14ac:dyDescent="0.25">
      <c r="A19" s="19" t="s">
        <v>13</v>
      </c>
      <c r="B19" s="30">
        <f>B20+B21</f>
        <v>126174.54000000001</v>
      </c>
      <c r="C19" s="54" t="s">
        <v>144</v>
      </c>
      <c r="D19" s="53"/>
    </row>
    <row r="20" spans="1:4" s="20" customFormat="1" x14ac:dyDescent="0.25">
      <c r="A20" s="26" t="s">
        <v>77</v>
      </c>
      <c r="B20" s="31">
        <v>63352.12</v>
      </c>
      <c r="C20" s="27" t="s">
        <v>14</v>
      </c>
      <c r="D20" s="27">
        <v>1196</v>
      </c>
    </row>
    <row r="21" spans="1:4" s="20" customFormat="1" x14ac:dyDescent="0.25">
      <c r="A21" s="26" t="s">
        <v>78</v>
      </c>
      <c r="B21" s="31">
        <v>62822.42</v>
      </c>
      <c r="C21" s="27" t="s">
        <v>14</v>
      </c>
      <c r="D21" s="27">
        <v>1186</v>
      </c>
    </row>
    <row r="22" spans="1:4" ht="28.5" x14ac:dyDescent="0.25">
      <c r="A22" s="19" t="s">
        <v>15</v>
      </c>
      <c r="B22" s="30">
        <f>SUM(B23:B28)</f>
        <v>29702.6</v>
      </c>
      <c r="C22" s="54" t="s">
        <v>144</v>
      </c>
      <c r="D22" s="18"/>
    </row>
    <row r="23" spans="1:4" s="20" customFormat="1" x14ac:dyDescent="0.25">
      <c r="A23" s="26" t="s">
        <v>79</v>
      </c>
      <c r="B23" s="31">
        <v>2408.29</v>
      </c>
      <c r="C23" s="27" t="s">
        <v>4</v>
      </c>
      <c r="D23" s="27">
        <v>26758.799999999999</v>
      </c>
    </row>
    <row r="24" spans="1:4" s="20" customFormat="1" x14ac:dyDescent="0.25">
      <c r="A24" s="26" t="s">
        <v>80</v>
      </c>
      <c r="B24" s="31">
        <v>2408.35</v>
      </c>
      <c r="C24" s="27" t="s">
        <v>4</v>
      </c>
      <c r="D24" s="27">
        <v>26759.4</v>
      </c>
    </row>
    <row r="25" spans="1:4" s="20" customFormat="1" x14ac:dyDescent="0.25">
      <c r="A25" s="26" t="s">
        <v>124</v>
      </c>
      <c r="B25" s="31">
        <v>2140.6999999999998</v>
      </c>
      <c r="C25" s="27" t="s">
        <v>4</v>
      </c>
      <c r="D25" s="27">
        <v>26758.799999999999</v>
      </c>
    </row>
    <row r="26" spans="1:4" s="20" customFormat="1" x14ac:dyDescent="0.25">
      <c r="A26" s="26" t="s">
        <v>125</v>
      </c>
      <c r="B26" s="31">
        <v>2408.35</v>
      </c>
      <c r="C26" s="27" t="s">
        <v>4</v>
      </c>
      <c r="D26" s="27">
        <v>26759.4</v>
      </c>
    </row>
    <row r="27" spans="1:4" s="20" customFormat="1" x14ac:dyDescent="0.25">
      <c r="A27" s="26" t="s">
        <v>126</v>
      </c>
      <c r="B27" s="31">
        <v>10168.34</v>
      </c>
      <c r="C27" s="27" t="s">
        <v>4</v>
      </c>
      <c r="D27" s="27">
        <v>26758.799999999999</v>
      </c>
    </row>
    <row r="28" spans="1:4" s="20" customFormat="1" x14ac:dyDescent="0.25">
      <c r="A28" s="26" t="s">
        <v>127</v>
      </c>
      <c r="B28" s="31">
        <v>10168.57</v>
      </c>
      <c r="C28" s="27" t="s">
        <v>4</v>
      </c>
      <c r="D28" s="27">
        <v>26759.4</v>
      </c>
    </row>
    <row r="29" spans="1:4" ht="42.75" x14ac:dyDescent="0.25">
      <c r="A29" s="19" t="s">
        <v>16</v>
      </c>
      <c r="B29" s="30">
        <f>SUM(B30:B42)</f>
        <v>96554.29</v>
      </c>
      <c r="C29" s="54" t="s">
        <v>144</v>
      </c>
      <c r="D29" s="22"/>
    </row>
    <row r="30" spans="1:4" s="20" customFormat="1" x14ac:dyDescent="0.25">
      <c r="A30" s="26" t="s">
        <v>83</v>
      </c>
      <c r="B30" s="31">
        <v>347.58</v>
      </c>
      <c r="C30" s="27" t="s">
        <v>4</v>
      </c>
      <c r="D30" s="27">
        <v>0.5</v>
      </c>
    </row>
    <row r="31" spans="1:4" s="20" customFormat="1" x14ac:dyDescent="0.25">
      <c r="A31" s="26" t="s">
        <v>84</v>
      </c>
      <c r="B31" s="31">
        <v>158.80000000000001</v>
      </c>
      <c r="C31" s="27" t="s">
        <v>82</v>
      </c>
      <c r="D31" s="27">
        <v>2</v>
      </c>
    </row>
    <row r="32" spans="1:4" s="20" customFormat="1" x14ac:dyDescent="0.25">
      <c r="A32" s="26" t="s">
        <v>85</v>
      </c>
      <c r="B32" s="31">
        <v>230.61</v>
      </c>
      <c r="C32" s="27" t="s">
        <v>82</v>
      </c>
      <c r="D32" s="27">
        <v>1</v>
      </c>
    </row>
    <row r="33" spans="1:5" s="20" customFormat="1" x14ac:dyDescent="0.25">
      <c r="A33" s="26" t="s">
        <v>88</v>
      </c>
      <c r="B33" s="31">
        <v>385.59</v>
      </c>
      <c r="C33" s="27" t="s">
        <v>82</v>
      </c>
      <c r="D33" s="27">
        <v>1</v>
      </c>
    </row>
    <row r="34" spans="1:5" s="20" customFormat="1" x14ac:dyDescent="0.25">
      <c r="A34" s="26" t="s">
        <v>90</v>
      </c>
      <c r="B34" s="31">
        <v>1614.39</v>
      </c>
      <c r="C34" s="27" t="s">
        <v>91</v>
      </c>
      <c r="D34" s="27">
        <v>1</v>
      </c>
    </row>
    <row r="35" spans="1:5" s="20" customFormat="1" x14ac:dyDescent="0.25">
      <c r="A35" s="26" t="s">
        <v>94</v>
      </c>
      <c r="B35" s="31">
        <v>2788.32</v>
      </c>
      <c r="C35" s="27" t="s">
        <v>82</v>
      </c>
      <c r="D35" s="27">
        <v>12</v>
      </c>
    </row>
    <row r="36" spans="1:5" s="20" customFormat="1" x14ac:dyDescent="0.25">
      <c r="A36" s="26" t="s">
        <v>98</v>
      </c>
      <c r="B36" s="31">
        <v>48720</v>
      </c>
      <c r="C36" s="27" t="s">
        <v>5</v>
      </c>
      <c r="D36" s="27">
        <v>30</v>
      </c>
    </row>
    <row r="37" spans="1:5" s="20" customFormat="1" x14ac:dyDescent="0.25">
      <c r="A37" s="26" t="s">
        <v>98</v>
      </c>
      <c r="B37" s="31">
        <v>38976</v>
      </c>
      <c r="C37" s="27" t="s">
        <v>5</v>
      </c>
      <c r="D37" s="27">
        <v>24</v>
      </c>
    </row>
    <row r="38" spans="1:5" s="20" customFormat="1" x14ac:dyDescent="0.25">
      <c r="A38" s="26" t="s">
        <v>36</v>
      </c>
      <c r="B38" s="31">
        <v>317.69</v>
      </c>
      <c r="C38" s="27" t="s">
        <v>4</v>
      </c>
      <c r="D38" s="27">
        <v>0.5</v>
      </c>
    </row>
    <row r="39" spans="1:5" s="20" customFormat="1" x14ac:dyDescent="0.25">
      <c r="A39" s="26" t="s">
        <v>121</v>
      </c>
      <c r="B39" s="31">
        <v>105.29</v>
      </c>
      <c r="C39" s="27" t="s">
        <v>4</v>
      </c>
      <c r="D39" s="27">
        <v>0.25</v>
      </c>
    </row>
    <row r="40" spans="1:5" s="20" customFormat="1" x14ac:dyDescent="0.25">
      <c r="A40" s="26" t="s">
        <v>122</v>
      </c>
      <c r="B40" s="31">
        <v>906.54</v>
      </c>
      <c r="C40" s="27" t="s">
        <v>123</v>
      </c>
      <c r="D40" s="27">
        <v>2</v>
      </c>
    </row>
    <row r="41" spans="1:5" s="20" customFormat="1" x14ac:dyDescent="0.25">
      <c r="A41" s="26" t="s">
        <v>128</v>
      </c>
      <c r="B41" s="31">
        <v>1588.48</v>
      </c>
      <c r="C41" s="27" t="s">
        <v>4</v>
      </c>
      <c r="D41" s="27">
        <v>2.5</v>
      </c>
    </row>
    <row r="42" spans="1:5" s="20" customFormat="1" x14ac:dyDescent="0.25">
      <c r="A42" s="26" t="s">
        <v>132</v>
      </c>
      <c r="B42" s="31">
        <v>415</v>
      </c>
      <c r="C42" s="27" t="s">
        <v>5</v>
      </c>
      <c r="D42" s="27">
        <v>100</v>
      </c>
    </row>
    <row r="43" spans="1:5" ht="42.75" x14ac:dyDescent="0.25">
      <c r="A43" s="19" t="s">
        <v>17</v>
      </c>
      <c r="B43" s="30">
        <f>SUM(B44:B68)</f>
        <v>268514.43000000005</v>
      </c>
      <c r="C43" s="54" t="s">
        <v>144</v>
      </c>
      <c r="D43" s="18"/>
      <c r="E43" s="4" t="s">
        <v>3</v>
      </c>
    </row>
    <row r="44" spans="1:5" s="20" customFormat="1" x14ac:dyDescent="0.25">
      <c r="A44" s="26" t="s">
        <v>32</v>
      </c>
      <c r="B44" s="31">
        <v>484.53</v>
      </c>
      <c r="C44" s="27" t="s">
        <v>33</v>
      </c>
      <c r="D44" s="27">
        <v>1</v>
      </c>
    </row>
    <row r="45" spans="1:5" s="20" customFormat="1" x14ac:dyDescent="0.25">
      <c r="A45" s="26" t="s">
        <v>28</v>
      </c>
      <c r="B45" s="31">
        <v>8093.6</v>
      </c>
      <c r="C45" s="27" t="s">
        <v>29</v>
      </c>
      <c r="D45" s="27">
        <v>10</v>
      </c>
    </row>
    <row r="46" spans="1:5" s="20" customFormat="1" x14ac:dyDescent="0.25">
      <c r="A46" s="26" t="s">
        <v>86</v>
      </c>
      <c r="B46" s="31">
        <v>232.36</v>
      </c>
      <c r="C46" s="27" t="s">
        <v>82</v>
      </c>
      <c r="D46" s="27">
        <v>1</v>
      </c>
    </row>
    <row r="47" spans="1:5" s="20" customFormat="1" x14ac:dyDescent="0.25">
      <c r="A47" s="26" t="s">
        <v>87</v>
      </c>
      <c r="B47" s="31">
        <v>697.08</v>
      </c>
      <c r="C47" s="27" t="s">
        <v>82</v>
      </c>
      <c r="D47" s="27">
        <v>3</v>
      </c>
    </row>
    <row r="48" spans="1:5" s="20" customFormat="1" x14ac:dyDescent="0.25">
      <c r="A48" s="26" t="s">
        <v>39</v>
      </c>
      <c r="B48" s="31">
        <v>7017.5</v>
      </c>
      <c r="C48" s="27" t="s">
        <v>5</v>
      </c>
      <c r="D48" s="27">
        <v>25</v>
      </c>
    </row>
    <row r="49" spans="1:4" s="20" customFormat="1" x14ac:dyDescent="0.25">
      <c r="A49" s="26" t="s">
        <v>92</v>
      </c>
      <c r="B49" s="31">
        <v>74633</v>
      </c>
      <c r="C49" s="27" t="s">
        <v>93</v>
      </c>
      <c r="D49" s="27">
        <v>1</v>
      </c>
    </row>
    <row r="50" spans="1:4" s="20" customFormat="1" x14ac:dyDescent="0.25">
      <c r="A50" s="26" t="s">
        <v>97</v>
      </c>
      <c r="B50" s="31">
        <v>870.02</v>
      </c>
      <c r="C50" s="27" t="s">
        <v>82</v>
      </c>
      <c r="D50" s="27">
        <v>2</v>
      </c>
    </row>
    <row r="51" spans="1:4" s="20" customFormat="1" x14ac:dyDescent="0.25">
      <c r="A51" s="26" t="s">
        <v>99</v>
      </c>
      <c r="B51" s="31">
        <v>537.21</v>
      </c>
      <c r="C51" s="27" t="s">
        <v>82</v>
      </c>
      <c r="D51" s="27">
        <v>1</v>
      </c>
    </row>
    <row r="52" spans="1:4" s="20" customFormat="1" x14ac:dyDescent="0.25">
      <c r="A52" s="26" t="s">
        <v>100</v>
      </c>
      <c r="B52" s="31">
        <v>7319.88</v>
      </c>
      <c r="C52" s="27" t="s">
        <v>82</v>
      </c>
      <c r="D52" s="27">
        <v>12</v>
      </c>
    </row>
    <row r="53" spans="1:4" s="20" customFormat="1" x14ac:dyDescent="0.25">
      <c r="A53" s="26" t="s">
        <v>101</v>
      </c>
      <c r="B53" s="31">
        <v>9879.98</v>
      </c>
      <c r="C53" s="27" t="s">
        <v>82</v>
      </c>
      <c r="D53" s="27">
        <v>2</v>
      </c>
    </row>
    <row r="54" spans="1:4" s="20" customFormat="1" x14ac:dyDescent="0.25">
      <c r="A54" s="26" t="s">
        <v>102</v>
      </c>
      <c r="B54" s="31">
        <v>3607.3</v>
      </c>
      <c r="C54" s="27" t="s">
        <v>82</v>
      </c>
      <c r="D54" s="27">
        <v>1</v>
      </c>
    </row>
    <row r="55" spans="1:4" s="20" customFormat="1" x14ac:dyDescent="0.25">
      <c r="A55" s="26" t="s">
        <v>103</v>
      </c>
      <c r="B55" s="31">
        <v>28051.200000000001</v>
      </c>
      <c r="C55" s="27" t="s">
        <v>82</v>
      </c>
      <c r="D55" s="27">
        <v>6</v>
      </c>
    </row>
    <row r="56" spans="1:4" s="20" customFormat="1" x14ac:dyDescent="0.25">
      <c r="A56" s="26" t="s">
        <v>104</v>
      </c>
      <c r="B56" s="31">
        <v>30492.16</v>
      </c>
      <c r="C56" s="27" t="s">
        <v>82</v>
      </c>
      <c r="D56" s="27">
        <v>22</v>
      </c>
    </row>
    <row r="57" spans="1:4" s="20" customFormat="1" x14ac:dyDescent="0.25">
      <c r="A57" s="26" t="s">
        <v>105</v>
      </c>
      <c r="B57" s="31">
        <v>24064</v>
      </c>
      <c r="C57" s="27" t="s">
        <v>5</v>
      </c>
      <c r="D57" s="27">
        <v>16</v>
      </c>
    </row>
    <row r="58" spans="1:4" s="20" customFormat="1" x14ac:dyDescent="0.25">
      <c r="A58" s="26" t="s">
        <v>106</v>
      </c>
      <c r="B58" s="31">
        <v>2946</v>
      </c>
      <c r="C58" s="27" t="s">
        <v>5</v>
      </c>
      <c r="D58" s="27">
        <v>2</v>
      </c>
    </row>
    <row r="59" spans="1:4" s="20" customFormat="1" x14ac:dyDescent="0.25">
      <c r="A59" s="26" t="s">
        <v>107</v>
      </c>
      <c r="B59" s="31">
        <v>6072.5</v>
      </c>
      <c r="C59" s="27" t="s">
        <v>5</v>
      </c>
      <c r="D59" s="27">
        <v>3.5</v>
      </c>
    </row>
    <row r="60" spans="1:4" s="20" customFormat="1" x14ac:dyDescent="0.25">
      <c r="A60" s="26" t="s">
        <v>108</v>
      </c>
      <c r="B60" s="31">
        <v>4192.1099999999997</v>
      </c>
      <c r="C60" s="27" t="s">
        <v>5</v>
      </c>
      <c r="D60" s="27">
        <v>4.5</v>
      </c>
    </row>
    <row r="61" spans="1:4" s="20" customFormat="1" x14ac:dyDescent="0.25">
      <c r="A61" s="26" t="s">
        <v>109</v>
      </c>
      <c r="B61" s="31">
        <v>1914</v>
      </c>
      <c r="C61" s="27" t="s">
        <v>5</v>
      </c>
      <c r="D61" s="27">
        <v>2</v>
      </c>
    </row>
    <row r="62" spans="1:4" s="20" customFormat="1" x14ac:dyDescent="0.25">
      <c r="A62" s="26" t="s">
        <v>110</v>
      </c>
      <c r="B62" s="31">
        <v>613.5</v>
      </c>
      <c r="C62" s="27" t="s">
        <v>5</v>
      </c>
      <c r="D62" s="27">
        <v>0.5</v>
      </c>
    </row>
    <row r="63" spans="1:4" s="20" customFormat="1" x14ac:dyDescent="0.25">
      <c r="A63" s="26" t="s">
        <v>37</v>
      </c>
      <c r="B63" s="31">
        <v>538.79999999999995</v>
      </c>
      <c r="C63" s="27" t="s">
        <v>82</v>
      </c>
      <c r="D63" s="27">
        <v>3</v>
      </c>
    </row>
    <row r="64" spans="1:4" s="20" customFormat="1" x14ac:dyDescent="0.25">
      <c r="A64" s="26" t="s">
        <v>34</v>
      </c>
      <c r="B64" s="31">
        <v>270.14</v>
      </c>
      <c r="C64" s="27" t="s">
        <v>35</v>
      </c>
      <c r="D64" s="27">
        <v>1</v>
      </c>
    </row>
    <row r="65" spans="1:4" s="20" customFormat="1" x14ac:dyDescent="0.25">
      <c r="A65" s="26" t="s">
        <v>41</v>
      </c>
      <c r="B65" s="31">
        <v>32319.56</v>
      </c>
      <c r="C65" s="27" t="s">
        <v>29</v>
      </c>
      <c r="D65" s="27">
        <v>52</v>
      </c>
    </row>
    <row r="66" spans="1:4" s="20" customFormat="1" x14ac:dyDescent="0.25">
      <c r="A66" s="26" t="s">
        <v>129</v>
      </c>
      <c r="B66" s="31">
        <v>4512</v>
      </c>
      <c r="C66" s="27" t="s">
        <v>5</v>
      </c>
      <c r="D66" s="27">
        <v>3</v>
      </c>
    </row>
    <row r="67" spans="1:4" s="20" customFormat="1" x14ac:dyDescent="0.25">
      <c r="A67" s="26" t="s">
        <v>130</v>
      </c>
      <c r="B67" s="31">
        <v>11484</v>
      </c>
      <c r="C67" s="27" t="s">
        <v>5</v>
      </c>
      <c r="D67" s="27">
        <v>12</v>
      </c>
    </row>
    <row r="68" spans="1:4" s="20" customFormat="1" x14ac:dyDescent="0.25">
      <c r="A68" s="26" t="s">
        <v>131</v>
      </c>
      <c r="B68" s="31">
        <v>7672</v>
      </c>
      <c r="C68" s="27" t="s">
        <v>5</v>
      </c>
      <c r="D68" s="27">
        <v>7</v>
      </c>
    </row>
    <row r="69" spans="1:4" ht="28.5" x14ac:dyDescent="0.25">
      <c r="A69" s="19" t="s">
        <v>18</v>
      </c>
      <c r="B69" s="30">
        <v>0</v>
      </c>
      <c r="C69" s="54" t="s">
        <v>144</v>
      </c>
      <c r="D69" s="18"/>
    </row>
    <row r="70" spans="1:4" ht="28.5" x14ac:dyDescent="0.25">
      <c r="A70" s="19" t="s">
        <v>19</v>
      </c>
      <c r="B70" s="30">
        <v>0</v>
      </c>
      <c r="C70" s="54" t="s">
        <v>144</v>
      </c>
      <c r="D70" s="18"/>
    </row>
    <row r="71" spans="1:4" x14ac:dyDescent="0.25">
      <c r="A71" s="19" t="s">
        <v>20</v>
      </c>
      <c r="B71" s="30">
        <v>0</v>
      </c>
      <c r="C71" s="54" t="s">
        <v>144</v>
      </c>
      <c r="D71" s="18"/>
    </row>
    <row r="72" spans="1:4" ht="28.5" x14ac:dyDescent="0.25">
      <c r="A72" s="19" t="s">
        <v>21</v>
      </c>
      <c r="B72" s="30">
        <f>SUM(B73:B75)</f>
        <v>5572.01</v>
      </c>
      <c r="C72" s="54" t="s">
        <v>144</v>
      </c>
      <c r="D72" s="18"/>
    </row>
    <row r="73" spans="1:4" s="20" customFormat="1" x14ac:dyDescent="0.25">
      <c r="A73" s="26" t="s">
        <v>95</v>
      </c>
      <c r="B73" s="31">
        <v>2971.11</v>
      </c>
      <c r="C73" s="27" t="s">
        <v>5</v>
      </c>
      <c r="D73" s="27">
        <v>1</v>
      </c>
    </row>
    <row r="74" spans="1:4" s="20" customFormat="1" x14ac:dyDescent="0.25">
      <c r="A74" s="26" t="s">
        <v>96</v>
      </c>
      <c r="B74" s="31">
        <v>326.52999999999997</v>
      </c>
      <c r="C74" s="27" t="s">
        <v>82</v>
      </c>
      <c r="D74" s="27">
        <v>1</v>
      </c>
    </row>
    <row r="75" spans="1:4" s="20" customFormat="1" x14ac:dyDescent="0.25">
      <c r="A75" s="26" t="s">
        <v>31</v>
      </c>
      <c r="B75" s="31">
        <v>2274.37</v>
      </c>
      <c r="C75" s="27" t="s">
        <v>82</v>
      </c>
      <c r="D75" s="27">
        <v>7</v>
      </c>
    </row>
    <row r="76" spans="1:4" ht="28.5" x14ac:dyDescent="0.25">
      <c r="A76" s="19" t="s">
        <v>22</v>
      </c>
      <c r="B76" s="30">
        <f>B78+B77</f>
        <v>11774.01</v>
      </c>
      <c r="C76" s="54" t="s">
        <v>144</v>
      </c>
      <c r="D76" s="18"/>
    </row>
    <row r="77" spans="1:4" s="20" customFormat="1" x14ac:dyDescent="0.25">
      <c r="A77" s="26" t="s">
        <v>113</v>
      </c>
      <c r="B77" s="31">
        <v>6154.66</v>
      </c>
      <c r="C77" s="27" t="s">
        <v>4</v>
      </c>
      <c r="D77" s="27">
        <v>26759.4</v>
      </c>
    </row>
    <row r="78" spans="1:4" s="20" customFormat="1" x14ac:dyDescent="0.25">
      <c r="A78" s="26" t="s">
        <v>114</v>
      </c>
      <c r="B78" s="31">
        <v>5619.35</v>
      </c>
      <c r="C78" s="27" t="s">
        <v>4</v>
      </c>
      <c r="D78" s="27">
        <v>26758.799999999999</v>
      </c>
    </row>
    <row r="79" spans="1:4" ht="28.5" x14ac:dyDescent="0.25">
      <c r="A79" s="19" t="s">
        <v>23</v>
      </c>
      <c r="B79" s="30">
        <f>B80+B81</f>
        <v>45490.5</v>
      </c>
      <c r="C79" s="54" t="s">
        <v>144</v>
      </c>
      <c r="D79" s="18"/>
    </row>
    <row r="80" spans="1:4" s="20" customFormat="1" x14ac:dyDescent="0.25">
      <c r="A80" s="26" t="s">
        <v>111</v>
      </c>
      <c r="B80" s="31">
        <v>21407.040000000001</v>
      </c>
      <c r="C80" s="27" t="s">
        <v>4</v>
      </c>
      <c r="D80" s="27">
        <v>26758.799999999999</v>
      </c>
    </row>
    <row r="81" spans="1:8" s="20" customFormat="1" x14ac:dyDescent="0.25">
      <c r="A81" s="26" t="s">
        <v>112</v>
      </c>
      <c r="B81" s="31">
        <v>24083.46</v>
      </c>
      <c r="C81" s="27" t="s">
        <v>4</v>
      </c>
      <c r="D81" s="27">
        <v>26759.4</v>
      </c>
    </row>
    <row r="82" spans="1:8" ht="28.5" x14ac:dyDescent="0.25">
      <c r="A82" s="19" t="s">
        <v>24</v>
      </c>
      <c r="B82" s="30">
        <f>SUM(B83:B85)</f>
        <v>5537.12</v>
      </c>
      <c r="C82" s="54" t="s">
        <v>144</v>
      </c>
      <c r="D82" s="18"/>
    </row>
    <row r="83" spans="1:8" s="20" customFormat="1" x14ac:dyDescent="0.25">
      <c r="A83" s="26" t="s">
        <v>81</v>
      </c>
      <c r="B83" s="31">
        <v>800</v>
      </c>
      <c r="C83" s="27" t="s">
        <v>82</v>
      </c>
      <c r="D83" s="27">
        <v>5</v>
      </c>
    </row>
    <row r="84" spans="1:8" s="20" customFormat="1" x14ac:dyDescent="0.25">
      <c r="A84" s="26" t="s">
        <v>30</v>
      </c>
      <c r="B84" s="31">
        <v>1579.04</v>
      </c>
      <c r="C84" s="27" t="s">
        <v>4</v>
      </c>
      <c r="D84" s="27">
        <v>1112</v>
      </c>
    </row>
    <row r="85" spans="1:8" s="20" customFormat="1" x14ac:dyDescent="0.25">
      <c r="A85" s="26" t="s">
        <v>30</v>
      </c>
      <c r="B85" s="31">
        <v>3158.08</v>
      </c>
      <c r="C85" s="27" t="s">
        <v>4</v>
      </c>
      <c r="D85" s="27">
        <v>2224</v>
      </c>
    </row>
    <row r="86" spans="1:8" ht="42.75" x14ac:dyDescent="0.25">
      <c r="A86" s="19" t="s">
        <v>25</v>
      </c>
      <c r="B86" s="30">
        <f>SUM(B87:B89)</f>
        <v>119311.22</v>
      </c>
      <c r="C86" s="54" t="s">
        <v>144</v>
      </c>
      <c r="D86" s="18"/>
    </row>
    <row r="87" spans="1:8" s="20" customFormat="1" x14ac:dyDescent="0.25">
      <c r="A87" s="26" t="s">
        <v>89</v>
      </c>
      <c r="B87" s="31">
        <v>210.15</v>
      </c>
      <c r="C87" s="27" t="s">
        <v>4</v>
      </c>
      <c r="D87" s="27">
        <v>12361.68</v>
      </c>
    </row>
    <row r="88" spans="1:8" s="20" customFormat="1" x14ac:dyDescent="0.25">
      <c r="A88" s="26" t="s">
        <v>117</v>
      </c>
      <c r="B88" s="31">
        <v>64467.32</v>
      </c>
      <c r="C88" s="27" t="s">
        <v>4</v>
      </c>
      <c r="D88" s="27">
        <v>26313.200000000001</v>
      </c>
    </row>
    <row r="89" spans="1:8" s="20" customFormat="1" x14ac:dyDescent="0.25">
      <c r="A89" s="26" t="s">
        <v>118</v>
      </c>
      <c r="B89" s="31">
        <v>54633.75</v>
      </c>
      <c r="C89" s="27" t="s">
        <v>4</v>
      </c>
      <c r="D89" s="27">
        <v>22299.5</v>
      </c>
    </row>
    <row r="90" spans="1:8" x14ac:dyDescent="0.25">
      <c r="A90" s="19" t="s">
        <v>26</v>
      </c>
      <c r="B90" s="30">
        <f>B91+B92</f>
        <v>41284.74</v>
      </c>
      <c r="C90" s="54" t="s">
        <v>144</v>
      </c>
      <c r="D90" s="18"/>
    </row>
    <row r="91" spans="1:8" ht="30" x14ac:dyDescent="0.25">
      <c r="A91" s="23" t="s">
        <v>47</v>
      </c>
      <c r="B91" s="32">
        <f>D91*5*12</f>
        <v>6000</v>
      </c>
      <c r="C91" s="24" t="s">
        <v>6</v>
      </c>
      <c r="D91" s="21">
        <v>100</v>
      </c>
    </row>
    <row r="92" spans="1:8" x14ac:dyDescent="0.25">
      <c r="A92" s="26" t="s">
        <v>40</v>
      </c>
      <c r="B92" s="32">
        <v>35284.74</v>
      </c>
      <c r="C92" s="17" t="s">
        <v>144</v>
      </c>
      <c r="D92" s="21"/>
    </row>
    <row r="93" spans="1:8" x14ac:dyDescent="0.25">
      <c r="A93" s="16" t="s">
        <v>140</v>
      </c>
      <c r="B93" s="30">
        <f>B13+B16+B19+B22+B29+B43+B69+B70+B71+B72+B76+B79+B82+B86</f>
        <v>995208.66</v>
      </c>
      <c r="C93" s="54" t="s">
        <v>144</v>
      </c>
      <c r="D93" s="18"/>
      <c r="H93" s="1" t="b">
        <f>B93='Работы 2019'!C67</f>
        <v>1</v>
      </c>
    </row>
    <row r="94" spans="1:8" x14ac:dyDescent="0.25">
      <c r="A94" s="16" t="s">
        <v>141</v>
      </c>
      <c r="B94" s="30">
        <f>B93*1.2+B90</f>
        <v>1235535.132</v>
      </c>
      <c r="C94" s="54" t="s">
        <v>144</v>
      </c>
      <c r="D94" s="18"/>
    </row>
    <row r="95" spans="1:8" x14ac:dyDescent="0.25">
      <c r="A95" s="16" t="s">
        <v>142</v>
      </c>
      <c r="B95" s="30">
        <f>B4+B6+B9-B94</f>
        <v>231030.30399999977</v>
      </c>
      <c r="C95" s="54" t="s">
        <v>144</v>
      </c>
      <c r="D95" s="18"/>
    </row>
    <row r="96" spans="1:8" ht="28.5" x14ac:dyDescent="0.25">
      <c r="A96" s="19" t="s">
        <v>143</v>
      </c>
      <c r="B96" s="30">
        <f>B95+B8</f>
        <v>127694.45399999968</v>
      </c>
      <c r="C96" s="54" t="s">
        <v>144</v>
      </c>
      <c r="D96" s="18"/>
    </row>
  </sheetData>
  <sheetProtection sheet="1" objects="1" scenarios="1" formatCells="0" formatColumns="0" formatRows="0" sort="0" autoFilter="0" pivotTables="0"/>
  <mergeCells count="4">
    <mergeCell ref="A1:D1"/>
    <mergeCell ref="A12:D12"/>
    <mergeCell ref="B2:D2"/>
    <mergeCell ref="A5:D5"/>
  </mergeCells>
  <hyperlinks>
    <hyperlink ref="C3" location="Ед.изм.!A1" display="Ед.изм."/>
  </hyperlinks>
  <pageMargins left="0.70866141732283472" right="0.70866141732283472" top="0.74803149606299213" bottom="0.74803149606299213" header="0.31496062992125984" footer="0.31496062992125984"/>
  <pageSetup paperSize="9" scale="70" fitToHeight="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67"/>
  <sheetViews>
    <sheetView workbookViewId="0">
      <pane ySplit="3" topLeftCell="A46" activePane="bottomLeft" state="frozen"/>
      <selection pane="bottomLeft" activeCell="J68" sqref="J68"/>
    </sheetView>
  </sheetViews>
  <sheetFormatPr defaultRowHeight="15" x14ac:dyDescent="0.25"/>
  <cols>
    <col min="1" max="1" width="11.42578125" style="40" customWidth="1"/>
    <col min="2" max="2" width="73.85546875" customWidth="1"/>
    <col min="3" max="3" width="14.28515625" customWidth="1"/>
    <col min="4" max="4" width="14.28515625" style="40" customWidth="1"/>
    <col min="5" max="5" width="14.28515625" customWidth="1"/>
  </cols>
  <sheetData>
    <row r="1" spans="1:5" x14ac:dyDescent="0.25">
      <c r="B1" s="36" t="s">
        <v>75</v>
      </c>
      <c r="C1" s="36"/>
      <c r="E1" s="36"/>
    </row>
    <row r="2" spans="1:5" x14ac:dyDescent="0.25">
      <c r="B2" s="36" t="s">
        <v>45</v>
      </c>
      <c r="C2" s="36"/>
      <c r="E2" s="36"/>
    </row>
    <row r="3" spans="1:5" x14ac:dyDescent="0.25">
      <c r="A3" s="42" t="s">
        <v>133</v>
      </c>
      <c r="B3" s="41" t="s">
        <v>44</v>
      </c>
      <c r="C3" s="41" t="s">
        <v>76</v>
      </c>
      <c r="D3" s="41" t="s">
        <v>43</v>
      </c>
      <c r="E3" s="41" t="s">
        <v>42</v>
      </c>
    </row>
    <row r="4" spans="1:5" x14ac:dyDescent="0.25">
      <c r="A4" s="38">
        <v>3</v>
      </c>
      <c r="B4" s="35" t="s">
        <v>77</v>
      </c>
      <c r="C4" s="34">
        <v>63352.12</v>
      </c>
      <c r="D4" s="39" t="s">
        <v>14</v>
      </c>
      <c r="E4" s="34">
        <v>1196</v>
      </c>
    </row>
    <row r="5" spans="1:5" x14ac:dyDescent="0.25">
      <c r="A5" s="38">
        <v>3</v>
      </c>
      <c r="B5" s="35" t="s">
        <v>78</v>
      </c>
      <c r="C5" s="34">
        <v>62822.42</v>
      </c>
      <c r="D5" s="39" t="s">
        <v>14</v>
      </c>
      <c r="E5" s="34">
        <v>1186</v>
      </c>
    </row>
    <row r="6" spans="1:5" x14ac:dyDescent="0.25">
      <c r="A6" s="38">
        <v>6</v>
      </c>
      <c r="B6" s="35" t="s">
        <v>32</v>
      </c>
      <c r="C6" s="34">
        <v>484.53</v>
      </c>
      <c r="D6" s="39" t="s">
        <v>33</v>
      </c>
      <c r="E6" s="34">
        <v>1</v>
      </c>
    </row>
    <row r="7" spans="1:5" x14ac:dyDescent="0.25">
      <c r="A7" s="38">
        <v>4</v>
      </c>
      <c r="B7" s="35" t="s">
        <v>79</v>
      </c>
      <c r="C7" s="34">
        <v>2408.29</v>
      </c>
      <c r="D7" s="39" t="s">
        <v>4</v>
      </c>
      <c r="E7" s="34">
        <v>26758.799999999999</v>
      </c>
    </row>
    <row r="8" spans="1:5" x14ac:dyDescent="0.25">
      <c r="A8" s="38">
        <v>4</v>
      </c>
      <c r="B8" s="35" t="s">
        <v>80</v>
      </c>
      <c r="C8" s="34">
        <v>2408.35</v>
      </c>
      <c r="D8" s="39" t="s">
        <v>4</v>
      </c>
      <c r="E8" s="34">
        <v>26759.4</v>
      </c>
    </row>
    <row r="9" spans="1:5" x14ac:dyDescent="0.25">
      <c r="A9" s="38">
        <v>13</v>
      </c>
      <c r="B9" s="35" t="s">
        <v>81</v>
      </c>
      <c r="C9" s="34">
        <v>800</v>
      </c>
      <c r="D9" s="39" t="s">
        <v>82</v>
      </c>
      <c r="E9" s="34">
        <v>5</v>
      </c>
    </row>
    <row r="10" spans="1:5" x14ac:dyDescent="0.25">
      <c r="A10" s="38">
        <v>13</v>
      </c>
      <c r="B10" s="35" t="s">
        <v>30</v>
      </c>
      <c r="C10" s="34">
        <v>1579.04</v>
      </c>
      <c r="D10" s="39" t="s">
        <v>4</v>
      </c>
      <c r="E10" s="34">
        <v>1112</v>
      </c>
    </row>
    <row r="11" spans="1:5" x14ac:dyDescent="0.25">
      <c r="A11" s="38">
        <v>13</v>
      </c>
      <c r="B11" s="35" t="s">
        <v>30</v>
      </c>
      <c r="C11" s="34">
        <v>3158.08</v>
      </c>
      <c r="D11" s="39" t="s">
        <v>4</v>
      </c>
      <c r="E11" s="34">
        <v>2224</v>
      </c>
    </row>
    <row r="12" spans="1:5" x14ac:dyDescent="0.25">
      <c r="A12" s="38">
        <v>5</v>
      </c>
      <c r="B12" s="35" t="s">
        <v>83</v>
      </c>
      <c r="C12" s="34">
        <v>347.58</v>
      </c>
      <c r="D12" s="39" t="s">
        <v>4</v>
      </c>
      <c r="E12" s="34">
        <v>0.5</v>
      </c>
    </row>
    <row r="13" spans="1:5" x14ac:dyDescent="0.25">
      <c r="A13" s="38">
        <v>6</v>
      </c>
      <c r="B13" s="35" t="s">
        <v>28</v>
      </c>
      <c r="C13" s="34">
        <v>8093.6</v>
      </c>
      <c r="D13" s="39" t="s">
        <v>29</v>
      </c>
      <c r="E13" s="34">
        <v>10</v>
      </c>
    </row>
    <row r="14" spans="1:5" x14ac:dyDescent="0.25">
      <c r="A14" s="38">
        <v>5</v>
      </c>
      <c r="B14" s="35" t="s">
        <v>84</v>
      </c>
      <c r="C14" s="34">
        <v>158.80000000000001</v>
      </c>
      <c r="D14" s="39" t="s">
        <v>82</v>
      </c>
      <c r="E14" s="34">
        <v>2</v>
      </c>
    </row>
    <row r="15" spans="1:5" x14ac:dyDescent="0.25">
      <c r="A15" s="38">
        <v>5</v>
      </c>
      <c r="B15" s="35" t="s">
        <v>85</v>
      </c>
      <c r="C15" s="34">
        <v>230.61</v>
      </c>
      <c r="D15" s="39" t="s">
        <v>82</v>
      </c>
      <c r="E15" s="34">
        <v>1</v>
      </c>
    </row>
    <row r="16" spans="1:5" x14ac:dyDescent="0.25">
      <c r="A16" s="38">
        <v>6</v>
      </c>
      <c r="B16" s="35" t="s">
        <v>86</v>
      </c>
      <c r="C16" s="34">
        <v>232.36</v>
      </c>
      <c r="D16" s="39" t="s">
        <v>82</v>
      </c>
      <c r="E16" s="34">
        <v>1</v>
      </c>
    </row>
    <row r="17" spans="1:5" x14ac:dyDescent="0.25">
      <c r="A17" s="38">
        <v>6</v>
      </c>
      <c r="B17" s="35" t="s">
        <v>87</v>
      </c>
      <c r="C17" s="34">
        <v>697.08</v>
      </c>
      <c r="D17" s="39" t="s">
        <v>82</v>
      </c>
      <c r="E17" s="34">
        <v>3</v>
      </c>
    </row>
    <row r="18" spans="1:5" x14ac:dyDescent="0.25">
      <c r="A18" s="38">
        <v>5</v>
      </c>
      <c r="B18" s="35" t="s">
        <v>88</v>
      </c>
      <c r="C18" s="34">
        <v>385.59</v>
      </c>
      <c r="D18" s="39" t="s">
        <v>82</v>
      </c>
      <c r="E18" s="34">
        <v>1</v>
      </c>
    </row>
    <row r="19" spans="1:5" x14ac:dyDescent="0.25">
      <c r="A19" s="38">
        <v>14</v>
      </c>
      <c r="B19" s="35" t="s">
        <v>89</v>
      </c>
      <c r="C19" s="34">
        <v>210.15</v>
      </c>
      <c r="D19" s="39" t="s">
        <v>4</v>
      </c>
      <c r="E19" s="34">
        <v>12361.68</v>
      </c>
    </row>
    <row r="20" spans="1:5" x14ac:dyDescent="0.25">
      <c r="A20" s="38">
        <v>5</v>
      </c>
      <c r="B20" s="35" t="s">
        <v>90</v>
      </c>
      <c r="C20" s="34">
        <v>1614.39</v>
      </c>
      <c r="D20" s="39" t="s">
        <v>91</v>
      </c>
      <c r="E20" s="34">
        <v>1</v>
      </c>
    </row>
    <row r="21" spans="1:5" x14ac:dyDescent="0.25">
      <c r="A21" s="38">
        <v>6</v>
      </c>
      <c r="B21" s="35" t="s">
        <v>39</v>
      </c>
      <c r="C21" s="34">
        <v>7017.5</v>
      </c>
      <c r="D21" s="39" t="s">
        <v>5</v>
      </c>
      <c r="E21" s="34">
        <v>25</v>
      </c>
    </row>
    <row r="22" spans="1:5" x14ac:dyDescent="0.25">
      <c r="A22" s="38">
        <v>6</v>
      </c>
      <c r="B22" s="35" t="s">
        <v>92</v>
      </c>
      <c r="C22" s="34">
        <v>74633</v>
      </c>
      <c r="D22" s="39" t="s">
        <v>93</v>
      </c>
      <c r="E22" s="34">
        <v>1</v>
      </c>
    </row>
    <row r="23" spans="1:5" x14ac:dyDescent="0.25">
      <c r="A23" s="38">
        <v>5</v>
      </c>
      <c r="B23" s="35" t="s">
        <v>94</v>
      </c>
      <c r="C23" s="34">
        <v>2788.32</v>
      </c>
      <c r="D23" s="39" t="s">
        <v>82</v>
      </c>
      <c r="E23" s="34">
        <v>12</v>
      </c>
    </row>
    <row r="24" spans="1:5" x14ac:dyDescent="0.25">
      <c r="A24" s="38">
        <v>10</v>
      </c>
      <c r="B24" s="35" t="s">
        <v>95</v>
      </c>
      <c r="C24" s="34">
        <v>2971.11</v>
      </c>
      <c r="D24" s="39" t="s">
        <v>5</v>
      </c>
      <c r="E24" s="34">
        <v>1</v>
      </c>
    </row>
    <row r="25" spans="1:5" x14ac:dyDescent="0.25">
      <c r="A25" s="38">
        <v>10</v>
      </c>
      <c r="B25" s="35" t="s">
        <v>96</v>
      </c>
      <c r="C25" s="34">
        <v>326.52999999999997</v>
      </c>
      <c r="D25" s="39" t="s">
        <v>82</v>
      </c>
      <c r="E25" s="34">
        <v>1</v>
      </c>
    </row>
    <row r="26" spans="1:5" x14ac:dyDescent="0.25">
      <c r="A26" s="38">
        <v>6</v>
      </c>
      <c r="B26" s="35" t="s">
        <v>97</v>
      </c>
      <c r="C26" s="34">
        <v>870.02</v>
      </c>
      <c r="D26" s="39" t="s">
        <v>82</v>
      </c>
      <c r="E26" s="34">
        <v>2</v>
      </c>
    </row>
    <row r="27" spans="1:5" x14ac:dyDescent="0.25">
      <c r="A27" s="38">
        <v>5</v>
      </c>
      <c r="B27" s="35" t="s">
        <v>98</v>
      </c>
      <c r="C27" s="34">
        <v>48720</v>
      </c>
      <c r="D27" s="39" t="s">
        <v>5</v>
      </c>
      <c r="E27" s="34">
        <v>30</v>
      </c>
    </row>
    <row r="28" spans="1:5" x14ac:dyDescent="0.25">
      <c r="A28" s="38">
        <v>5</v>
      </c>
      <c r="B28" s="35" t="s">
        <v>98</v>
      </c>
      <c r="C28" s="34">
        <v>38976</v>
      </c>
      <c r="D28" s="39" t="s">
        <v>5</v>
      </c>
      <c r="E28" s="34">
        <v>24</v>
      </c>
    </row>
    <row r="29" spans="1:5" x14ac:dyDescent="0.25">
      <c r="A29" s="38">
        <v>5</v>
      </c>
      <c r="B29" s="35" t="s">
        <v>36</v>
      </c>
      <c r="C29" s="34">
        <v>317.69</v>
      </c>
      <c r="D29" s="39" t="s">
        <v>4</v>
      </c>
      <c r="E29" s="34">
        <v>0.5</v>
      </c>
    </row>
    <row r="30" spans="1:5" x14ac:dyDescent="0.25">
      <c r="A30" s="38">
        <v>6</v>
      </c>
      <c r="B30" s="35" t="s">
        <v>99</v>
      </c>
      <c r="C30" s="34">
        <v>537.21</v>
      </c>
      <c r="D30" s="39" t="s">
        <v>82</v>
      </c>
      <c r="E30" s="34">
        <v>1</v>
      </c>
    </row>
    <row r="31" spans="1:5" x14ac:dyDescent="0.25">
      <c r="A31" s="38">
        <v>6</v>
      </c>
      <c r="B31" s="35" t="s">
        <v>100</v>
      </c>
      <c r="C31" s="34">
        <v>7319.88</v>
      </c>
      <c r="D31" s="39" t="s">
        <v>82</v>
      </c>
      <c r="E31" s="34">
        <v>12</v>
      </c>
    </row>
    <row r="32" spans="1:5" x14ac:dyDescent="0.25">
      <c r="A32" s="38">
        <v>6</v>
      </c>
      <c r="B32" s="35" t="s">
        <v>101</v>
      </c>
      <c r="C32" s="34">
        <v>9879.98</v>
      </c>
      <c r="D32" s="39" t="s">
        <v>82</v>
      </c>
      <c r="E32" s="34">
        <v>2</v>
      </c>
    </row>
    <row r="33" spans="1:5" x14ac:dyDescent="0.25">
      <c r="A33" s="38">
        <v>6</v>
      </c>
      <c r="B33" s="35" t="s">
        <v>102</v>
      </c>
      <c r="C33" s="34">
        <v>3607.3</v>
      </c>
      <c r="D33" s="39" t="s">
        <v>82</v>
      </c>
      <c r="E33" s="34">
        <v>1</v>
      </c>
    </row>
    <row r="34" spans="1:5" x14ac:dyDescent="0.25">
      <c r="A34" s="38">
        <v>6</v>
      </c>
      <c r="B34" s="35" t="s">
        <v>103</v>
      </c>
      <c r="C34" s="34">
        <v>28051.200000000001</v>
      </c>
      <c r="D34" s="39" t="s">
        <v>82</v>
      </c>
      <c r="E34" s="34">
        <v>6</v>
      </c>
    </row>
    <row r="35" spans="1:5" x14ac:dyDescent="0.25">
      <c r="A35" s="38">
        <v>6</v>
      </c>
      <c r="B35" s="35" t="s">
        <v>104</v>
      </c>
      <c r="C35" s="34">
        <v>30492.16</v>
      </c>
      <c r="D35" s="39" t="s">
        <v>82</v>
      </c>
      <c r="E35" s="34">
        <v>22</v>
      </c>
    </row>
    <row r="36" spans="1:5" x14ac:dyDescent="0.25">
      <c r="A36" s="38">
        <v>6</v>
      </c>
      <c r="B36" s="35" t="s">
        <v>105</v>
      </c>
      <c r="C36" s="34">
        <v>24064</v>
      </c>
      <c r="D36" s="39" t="s">
        <v>5</v>
      </c>
      <c r="E36" s="34">
        <v>16</v>
      </c>
    </row>
    <row r="37" spans="1:5" x14ac:dyDescent="0.25">
      <c r="A37" s="38">
        <v>6</v>
      </c>
      <c r="B37" s="35" t="s">
        <v>106</v>
      </c>
      <c r="C37" s="34">
        <v>2946</v>
      </c>
      <c r="D37" s="39" t="s">
        <v>5</v>
      </c>
      <c r="E37" s="34">
        <v>2</v>
      </c>
    </row>
    <row r="38" spans="1:5" x14ac:dyDescent="0.25">
      <c r="A38" s="38">
        <v>6</v>
      </c>
      <c r="B38" s="35" t="s">
        <v>107</v>
      </c>
      <c r="C38" s="34">
        <v>6072.5</v>
      </c>
      <c r="D38" s="39" t="s">
        <v>5</v>
      </c>
      <c r="E38" s="34">
        <v>3.5</v>
      </c>
    </row>
    <row r="39" spans="1:5" x14ac:dyDescent="0.25">
      <c r="A39" s="38">
        <v>6</v>
      </c>
      <c r="B39" s="35" t="s">
        <v>108</v>
      </c>
      <c r="C39" s="34">
        <v>4192.1099999999997</v>
      </c>
      <c r="D39" s="39" t="s">
        <v>5</v>
      </c>
      <c r="E39" s="34">
        <v>4.5</v>
      </c>
    </row>
    <row r="40" spans="1:5" x14ac:dyDescent="0.25">
      <c r="A40" s="38">
        <v>6</v>
      </c>
      <c r="B40" s="35" t="s">
        <v>109</v>
      </c>
      <c r="C40" s="34">
        <v>1914</v>
      </c>
      <c r="D40" s="39" t="s">
        <v>5</v>
      </c>
      <c r="E40" s="34">
        <v>2</v>
      </c>
    </row>
    <row r="41" spans="1:5" x14ac:dyDescent="0.25">
      <c r="A41" s="38">
        <v>6</v>
      </c>
      <c r="B41" s="35" t="s">
        <v>110</v>
      </c>
      <c r="C41" s="34">
        <v>613.5</v>
      </c>
      <c r="D41" s="39" t="s">
        <v>5</v>
      </c>
      <c r="E41" s="34">
        <v>0.5</v>
      </c>
    </row>
    <row r="42" spans="1:5" x14ac:dyDescent="0.25">
      <c r="A42" s="38">
        <v>12</v>
      </c>
      <c r="B42" s="35" t="s">
        <v>111</v>
      </c>
      <c r="C42" s="34">
        <v>21407.040000000001</v>
      </c>
      <c r="D42" s="39" t="s">
        <v>4</v>
      </c>
      <c r="E42" s="34">
        <v>26758.799999999999</v>
      </c>
    </row>
    <row r="43" spans="1:5" x14ac:dyDescent="0.25">
      <c r="A43" s="38">
        <v>12</v>
      </c>
      <c r="B43" s="35" t="s">
        <v>112</v>
      </c>
      <c r="C43" s="34">
        <v>24083.46</v>
      </c>
      <c r="D43" s="39" t="s">
        <v>4</v>
      </c>
      <c r="E43" s="34">
        <v>26759.4</v>
      </c>
    </row>
    <row r="44" spans="1:5" x14ac:dyDescent="0.25">
      <c r="A44" s="38">
        <v>11</v>
      </c>
      <c r="B44" s="35" t="s">
        <v>113</v>
      </c>
      <c r="C44" s="34">
        <v>6154.66</v>
      </c>
      <c r="D44" s="39" t="s">
        <v>4</v>
      </c>
      <c r="E44" s="34">
        <v>26759.4</v>
      </c>
    </row>
    <row r="45" spans="1:5" x14ac:dyDescent="0.25">
      <c r="A45" s="38">
        <v>11</v>
      </c>
      <c r="B45" s="35" t="s">
        <v>114</v>
      </c>
      <c r="C45" s="34">
        <v>5619.35</v>
      </c>
      <c r="D45" s="39" t="s">
        <v>4</v>
      </c>
      <c r="E45" s="34">
        <v>26758.799999999999</v>
      </c>
    </row>
    <row r="46" spans="1:5" x14ac:dyDescent="0.25">
      <c r="A46" s="38">
        <v>2</v>
      </c>
      <c r="B46" s="35" t="s">
        <v>115</v>
      </c>
      <c r="C46" s="34">
        <v>35844.639999999999</v>
      </c>
      <c r="D46" s="39" t="s">
        <v>4</v>
      </c>
      <c r="E46" s="34">
        <v>22543.8</v>
      </c>
    </row>
    <row r="47" spans="1:5" x14ac:dyDescent="0.25">
      <c r="A47" s="38">
        <v>2</v>
      </c>
      <c r="B47" s="35" t="s">
        <v>116</v>
      </c>
      <c r="C47" s="34">
        <v>44420.58</v>
      </c>
      <c r="D47" s="39" t="s">
        <v>4</v>
      </c>
      <c r="E47" s="34">
        <v>26759.4</v>
      </c>
    </row>
    <row r="48" spans="1:5" x14ac:dyDescent="0.25">
      <c r="A48" s="38">
        <v>14</v>
      </c>
      <c r="B48" s="35" t="s">
        <v>117</v>
      </c>
      <c r="C48" s="34">
        <v>64467.32</v>
      </c>
      <c r="D48" s="39" t="s">
        <v>4</v>
      </c>
      <c r="E48" s="34">
        <v>26313.200000000001</v>
      </c>
    </row>
    <row r="49" spans="1:5" x14ac:dyDescent="0.25">
      <c r="A49" s="38">
        <v>14</v>
      </c>
      <c r="B49" s="35" t="s">
        <v>118</v>
      </c>
      <c r="C49" s="34">
        <v>54633.75</v>
      </c>
      <c r="D49" s="39" t="s">
        <v>4</v>
      </c>
      <c r="E49" s="34">
        <v>22299.5</v>
      </c>
    </row>
    <row r="50" spans="1:5" x14ac:dyDescent="0.25">
      <c r="A50" s="38">
        <v>1</v>
      </c>
      <c r="B50" s="35" t="s">
        <v>119</v>
      </c>
      <c r="C50" s="34">
        <v>100613.09</v>
      </c>
      <c r="D50" s="39" t="s">
        <v>4</v>
      </c>
      <c r="E50" s="34">
        <v>26758.799999999999</v>
      </c>
    </row>
    <row r="51" spans="1:5" x14ac:dyDescent="0.25">
      <c r="A51" s="38">
        <v>1</v>
      </c>
      <c r="B51" s="35" t="s">
        <v>120</v>
      </c>
      <c r="C51" s="34">
        <v>105699.63</v>
      </c>
      <c r="D51" s="39" t="s">
        <v>4</v>
      </c>
      <c r="E51" s="34">
        <v>26759.4</v>
      </c>
    </row>
    <row r="52" spans="1:5" x14ac:dyDescent="0.25">
      <c r="A52" s="38">
        <v>6</v>
      </c>
      <c r="B52" s="35" t="s">
        <v>37</v>
      </c>
      <c r="C52" s="34">
        <v>538.79999999999995</v>
      </c>
      <c r="D52" s="39" t="s">
        <v>82</v>
      </c>
      <c r="E52" s="34">
        <v>3</v>
      </c>
    </row>
    <row r="53" spans="1:5" x14ac:dyDescent="0.25">
      <c r="A53" s="38">
        <v>5</v>
      </c>
      <c r="B53" s="35" t="s">
        <v>121</v>
      </c>
      <c r="C53" s="34">
        <v>105.29</v>
      </c>
      <c r="D53" s="39" t="s">
        <v>4</v>
      </c>
      <c r="E53" s="34">
        <v>0.25</v>
      </c>
    </row>
    <row r="54" spans="1:5" x14ac:dyDescent="0.25">
      <c r="A54" s="38">
        <v>5</v>
      </c>
      <c r="B54" s="35" t="s">
        <v>122</v>
      </c>
      <c r="C54" s="34">
        <v>906.54</v>
      </c>
      <c r="D54" s="39" t="s">
        <v>123</v>
      </c>
      <c r="E54" s="34">
        <v>2</v>
      </c>
    </row>
    <row r="55" spans="1:5" x14ac:dyDescent="0.25">
      <c r="A55" s="38">
        <v>10</v>
      </c>
      <c r="B55" s="35" t="s">
        <v>31</v>
      </c>
      <c r="C55" s="34">
        <v>2274.37</v>
      </c>
      <c r="D55" s="39" t="s">
        <v>82</v>
      </c>
      <c r="E55" s="34">
        <v>7</v>
      </c>
    </row>
    <row r="56" spans="1:5" x14ac:dyDescent="0.25">
      <c r="A56" s="38">
        <v>4</v>
      </c>
      <c r="B56" s="35" t="s">
        <v>124</v>
      </c>
      <c r="C56" s="34">
        <v>2140.6999999999998</v>
      </c>
      <c r="D56" s="39" t="s">
        <v>4</v>
      </c>
      <c r="E56" s="34">
        <v>26758.799999999999</v>
      </c>
    </row>
    <row r="57" spans="1:5" x14ac:dyDescent="0.25">
      <c r="A57" s="38">
        <v>4</v>
      </c>
      <c r="B57" s="35" t="s">
        <v>125</v>
      </c>
      <c r="C57" s="34">
        <v>2408.35</v>
      </c>
      <c r="D57" s="39" t="s">
        <v>4</v>
      </c>
      <c r="E57" s="34">
        <v>26759.4</v>
      </c>
    </row>
    <row r="58" spans="1:5" x14ac:dyDescent="0.25">
      <c r="A58" s="38">
        <v>4</v>
      </c>
      <c r="B58" s="35" t="s">
        <v>126</v>
      </c>
      <c r="C58" s="34">
        <v>10168.34</v>
      </c>
      <c r="D58" s="39" t="s">
        <v>4</v>
      </c>
      <c r="E58" s="34">
        <v>26758.799999999999</v>
      </c>
    </row>
    <row r="59" spans="1:5" x14ac:dyDescent="0.25">
      <c r="A59" s="38">
        <v>4</v>
      </c>
      <c r="B59" s="35" t="s">
        <v>127</v>
      </c>
      <c r="C59" s="34">
        <v>10168.57</v>
      </c>
      <c r="D59" s="39" t="s">
        <v>4</v>
      </c>
      <c r="E59" s="34">
        <v>26759.4</v>
      </c>
    </row>
    <row r="60" spans="1:5" x14ac:dyDescent="0.25">
      <c r="A60" s="38">
        <v>6</v>
      </c>
      <c r="B60" s="35" t="s">
        <v>34</v>
      </c>
      <c r="C60" s="34">
        <v>270.14</v>
      </c>
      <c r="D60" s="39" t="s">
        <v>35</v>
      </c>
      <c r="E60" s="34">
        <v>1</v>
      </c>
    </row>
    <row r="61" spans="1:5" x14ac:dyDescent="0.25">
      <c r="A61" s="38">
        <v>5</v>
      </c>
      <c r="B61" s="35" t="s">
        <v>128</v>
      </c>
      <c r="C61" s="34">
        <v>1588.48</v>
      </c>
      <c r="D61" s="39" t="s">
        <v>4</v>
      </c>
      <c r="E61" s="34">
        <v>2.5</v>
      </c>
    </row>
    <row r="62" spans="1:5" x14ac:dyDescent="0.25">
      <c r="A62" s="38">
        <v>6</v>
      </c>
      <c r="B62" s="35" t="s">
        <v>41</v>
      </c>
      <c r="C62" s="34">
        <v>32319.56</v>
      </c>
      <c r="D62" s="39" t="s">
        <v>29</v>
      </c>
      <c r="E62" s="34">
        <v>52</v>
      </c>
    </row>
    <row r="63" spans="1:5" x14ac:dyDescent="0.25">
      <c r="A63" s="38">
        <v>6</v>
      </c>
      <c r="B63" s="35" t="s">
        <v>129</v>
      </c>
      <c r="C63" s="34">
        <v>4512</v>
      </c>
      <c r="D63" s="39" t="s">
        <v>5</v>
      </c>
      <c r="E63" s="34">
        <v>3</v>
      </c>
    </row>
    <row r="64" spans="1:5" x14ac:dyDescent="0.25">
      <c r="A64" s="38">
        <v>6</v>
      </c>
      <c r="B64" s="35" t="s">
        <v>130</v>
      </c>
      <c r="C64" s="34">
        <v>11484</v>
      </c>
      <c r="D64" s="39" t="s">
        <v>5</v>
      </c>
      <c r="E64" s="34">
        <v>12</v>
      </c>
    </row>
    <row r="65" spans="1:5" x14ac:dyDescent="0.25">
      <c r="A65" s="38">
        <v>6</v>
      </c>
      <c r="B65" s="35" t="s">
        <v>131</v>
      </c>
      <c r="C65" s="34">
        <v>7672</v>
      </c>
      <c r="D65" s="39" t="s">
        <v>5</v>
      </c>
      <c r="E65" s="34">
        <v>7</v>
      </c>
    </row>
    <row r="66" spans="1:5" x14ac:dyDescent="0.25">
      <c r="A66" s="38">
        <v>5</v>
      </c>
      <c r="B66" s="35" t="s">
        <v>132</v>
      </c>
      <c r="C66" s="34">
        <v>415</v>
      </c>
      <c r="D66" s="39" t="s">
        <v>5</v>
      </c>
      <c r="E66" s="34">
        <v>100</v>
      </c>
    </row>
    <row r="67" spans="1:5" x14ac:dyDescent="0.25">
      <c r="A67" s="38"/>
      <c r="B67" s="35"/>
      <c r="C67" s="33">
        <v>995208.65999999968</v>
      </c>
      <c r="D67" s="39"/>
      <c r="E67" s="34"/>
    </row>
  </sheetData>
  <autoFilter ref="A3:E67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E21" sqref="E21"/>
    </sheetView>
  </sheetViews>
  <sheetFormatPr defaultRowHeight="15" x14ac:dyDescent="0.25"/>
  <cols>
    <col min="2" max="5" width="15.140625" customWidth="1"/>
    <col min="7" max="8" width="12.28515625" customWidth="1"/>
  </cols>
  <sheetData>
    <row r="1" spans="1:8" ht="16.5" x14ac:dyDescent="0.25">
      <c r="A1" s="61" t="s">
        <v>48</v>
      </c>
      <c r="B1" s="61"/>
      <c r="C1" s="61"/>
      <c r="D1" s="61"/>
      <c r="E1" s="61"/>
      <c r="F1" s="61"/>
      <c r="G1" s="61"/>
      <c r="H1" s="61"/>
    </row>
    <row r="2" spans="1:8" x14ac:dyDescent="0.25">
      <c r="A2" s="43"/>
      <c r="B2" s="43"/>
      <c r="C2" s="43"/>
      <c r="D2" s="43"/>
      <c r="E2" s="43"/>
      <c r="F2" s="43"/>
      <c r="G2" s="43"/>
      <c r="H2" s="43"/>
    </row>
    <row r="3" spans="1:8" ht="25.5" x14ac:dyDescent="0.25">
      <c r="A3" s="44" t="s">
        <v>49</v>
      </c>
      <c r="B3" s="59" t="s">
        <v>50</v>
      </c>
      <c r="C3" s="60"/>
      <c r="D3" s="44" t="s">
        <v>51</v>
      </c>
      <c r="E3" s="44" t="s">
        <v>52</v>
      </c>
      <c r="F3" s="44" t="s">
        <v>53</v>
      </c>
      <c r="G3" s="45" t="s">
        <v>54</v>
      </c>
      <c r="H3" s="45" t="s">
        <v>55</v>
      </c>
    </row>
    <row r="4" spans="1:8" x14ac:dyDescent="0.25">
      <c r="A4" s="46" t="s">
        <v>56</v>
      </c>
      <c r="B4" s="47" t="s">
        <v>57</v>
      </c>
      <c r="C4" s="62" t="s">
        <v>58</v>
      </c>
      <c r="D4" s="62"/>
      <c r="E4" s="62"/>
      <c r="F4" s="62"/>
      <c r="G4" s="62"/>
      <c r="H4" s="63"/>
    </row>
    <row r="5" spans="1:8" x14ac:dyDescent="0.25">
      <c r="A5" s="44" t="s">
        <v>59</v>
      </c>
      <c r="B5" s="59" t="s">
        <v>60</v>
      </c>
      <c r="C5" s="60"/>
      <c r="D5" s="48">
        <v>106927.86</v>
      </c>
      <c r="E5" s="48">
        <v>72581.759999999995</v>
      </c>
      <c r="F5" s="49">
        <v>67.88</v>
      </c>
      <c r="G5" s="50" t="s">
        <v>61</v>
      </c>
      <c r="H5" s="50" t="s">
        <v>62</v>
      </c>
    </row>
    <row r="6" spans="1:8" x14ac:dyDescent="0.25">
      <c r="A6" s="44" t="s">
        <v>59</v>
      </c>
      <c r="B6" s="59" t="s">
        <v>60</v>
      </c>
      <c r="C6" s="60"/>
      <c r="D6" s="48">
        <v>107150.14</v>
      </c>
      <c r="E6" s="48">
        <v>85146.22</v>
      </c>
      <c r="F6" s="49">
        <v>79.459999999999994</v>
      </c>
      <c r="G6" s="50" t="s">
        <v>63</v>
      </c>
      <c r="H6" s="50" t="s">
        <v>62</v>
      </c>
    </row>
    <row r="7" spans="1:8" x14ac:dyDescent="0.25">
      <c r="A7" s="44" t="s">
        <v>59</v>
      </c>
      <c r="B7" s="59" t="s">
        <v>60</v>
      </c>
      <c r="C7" s="60"/>
      <c r="D7" s="48">
        <v>106935.8</v>
      </c>
      <c r="E7" s="48">
        <v>95219.57</v>
      </c>
      <c r="F7" s="49">
        <v>89.04</v>
      </c>
      <c r="G7" s="50" t="s">
        <v>64</v>
      </c>
      <c r="H7" s="50" t="s">
        <v>62</v>
      </c>
    </row>
    <row r="8" spans="1:8" x14ac:dyDescent="0.25">
      <c r="A8" s="44" t="s">
        <v>59</v>
      </c>
      <c r="B8" s="59" t="s">
        <v>60</v>
      </c>
      <c r="C8" s="60"/>
      <c r="D8" s="48">
        <v>106194.74</v>
      </c>
      <c r="E8" s="48">
        <v>96233.36</v>
      </c>
      <c r="F8" s="49">
        <v>90.62</v>
      </c>
      <c r="G8" s="50" t="s">
        <v>65</v>
      </c>
      <c r="H8" s="50" t="s">
        <v>62</v>
      </c>
    </row>
    <row r="9" spans="1:8" x14ac:dyDescent="0.25">
      <c r="A9" s="44" t="s">
        <v>59</v>
      </c>
      <c r="B9" s="59" t="s">
        <v>60</v>
      </c>
      <c r="C9" s="60"/>
      <c r="D9" s="48">
        <v>104202.66</v>
      </c>
      <c r="E9" s="48">
        <v>87571.78</v>
      </c>
      <c r="F9" s="49">
        <v>84.04</v>
      </c>
      <c r="G9" s="50" t="s">
        <v>66</v>
      </c>
      <c r="H9" s="50" t="s">
        <v>62</v>
      </c>
    </row>
    <row r="10" spans="1:8" x14ac:dyDescent="0.25">
      <c r="A10" s="44" t="s">
        <v>59</v>
      </c>
      <c r="B10" s="59" t="s">
        <v>60</v>
      </c>
      <c r="C10" s="60"/>
      <c r="D10" s="48">
        <v>107763.42</v>
      </c>
      <c r="E10" s="48">
        <v>93863.26</v>
      </c>
      <c r="F10" s="49">
        <v>87.1</v>
      </c>
      <c r="G10" s="50" t="s">
        <v>67</v>
      </c>
      <c r="H10" s="50" t="s">
        <v>62</v>
      </c>
    </row>
    <row r="11" spans="1:8" x14ac:dyDescent="0.25">
      <c r="A11" s="44" t="s">
        <v>59</v>
      </c>
      <c r="B11" s="59" t="s">
        <v>60</v>
      </c>
      <c r="C11" s="60"/>
      <c r="D11" s="48">
        <v>115826.25</v>
      </c>
      <c r="E11" s="48">
        <v>110810.81</v>
      </c>
      <c r="F11" s="49">
        <v>95.67</v>
      </c>
      <c r="G11" s="50" t="s">
        <v>68</v>
      </c>
      <c r="H11" s="50" t="s">
        <v>62</v>
      </c>
    </row>
    <row r="12" spans="1:8" x14ac:dyDescent="0.25">
      <c r="A12" s="44" t="s">
        <v>59</v>
      </c>
      <c r="B12" s="59" t="s">
        <v>60</v>
      </c>
      <c r="C12" s="60"/>
      <c r="D12" s="48">
        <v>108925.32</v>
      </c>
      <c r="E12" s="48">
        <v>95575.42</v>
      </c>
      <c r="F12" s="49">
        <v>87.74</v>
      </c>
      <c r="G12" s="50" t="s">
        <v>69</v>
      </c>
      <c r="H12" s="50" t="s">
        <v>62</v>
      </c>
    </row>
    <row r="13" spans="1:8" x14ac:dyDescent="0.25">
      <c r="A13" s="44" t="s">
        <v>59</v>
      </c>
      <c r="B13" s="59" t="s">
        <v>60</v>
      </c>
      <c r="C13" s="60"/>
      <c r="D13" s="48">
        <v>111337.97</v>
      </c>
      <c r="E13" s="48">
        <v>84934.87</v>
      </c>
      <c r="F13" s="49">
        <v>76.290000000000006</v>
      </c>
      <c r="G13" s="50" t="s">
        <v>70</v>
      </c>
      <c r="H13" s="50" t="s">
        <v>62</v>
      </c>
    </row>
    <row r="14" spans="1:8" x14ac:dyDescent="0.25">
      <c r="A14" s="44" t="s">
        <v>59</v>
      </c>
      <c r="B14" s="59" t="s">
        <v>60</v>
      </c>
      <c r="C14" s="60"/>
      <c r="D14" s="48">
        <v>111164.71</v>
      </c>
      <c r="E14" s="48">
        <v>94974.1</v>
      </c>
      <c r="F14" s="49">
        <v>85.44</v>
      </c>
      <c r="G14" s="50" t="s">
        <v>71</v>
      </c>
      <c r="H14" s="50" t="s">
        <v>62</v>
      </c>
    </row>
    <row r="15" spans="1:8" x14ac:dyDescent="0.25">
      <c r="A15" s="44" t="s">
        <v>59</v>
      </c>
      <c r="B15" s="59" t="s">
        <v>60</v>
      </c>
      <c r="C15" s="60"/>
      <c r="D15" s="48">
        <v>111149.21</v>
      </c>
      <c r="E15" s="48">
        <v>102597.4</v>
      </c>
      <c r="F15" s="49">
        <v>92.31</v>
      </c>
      <c r="G15" s="50" t="s">
        <v>72</v>
      </c>
      <c r="H15" s="50" t="s">
        <v>62</v>
      </c>
    </row>
    <row r="16" spans="1:8" x14ac:dyDescent="0.25">
      <c r="A16" s="44" t="s">
        <v>59</v>
      </c>
      <c r="B16" s="59" t="s">
        <v>60</v>
      </c>
      <c r="C16" s="60"/>
      <c r="D16" s="48">
        <v>111717.92</v>
      </c>
      <c r="E16" s="48">
        <v>186451.6</v>
      </c>
      <c r="F16" s="49">
        <v>166.89</v>
      </c>
      <c r="G16" s="50" t="s">
        <v>73</v>
      </c>
      <c r="H16" s="50" t="s">
        <v>62</v>
      </c>
    </row>
    <row r="17" spans="1:8" x14ac:dyDescent="0.25">
      <c r="A17" s="64" t="s">
        <v>74</v>
      </c>
      <c r="B17" s="65"/>
      <c r="C17" s="66"/>
      <c r="D17" s="51">
        <v>1309296</v>
      </c>
      <c r="E17" s="51">
        <v>1205960.1499999999</v>
      </c>
      <c r="F17" s="52">
        <v>92.11</v>
      </c>
      <c r="G17" s="50" t="s">
        <v>56</v>
      </c>
      <c r="H17" s="50" t="s">
        <v>56</v>
      </c>
    </row>
  </sheetData>
  <mergeCells count="16">
    <mergeCell ref="B14:C14"/>
    <mergeCell ref="B15:C15"/>
    <mergeCell ref="B16:C16"/>
    <mergeCell ref="A17:C17"/>
    <mergeCell ref="B8:C8"/>
    <mergeCell ref="B9:C9"/>
    <mergeCell ref="B10:C10"/>
    <mergeCell ref="B11:C11"/>
    <mergeCell ref="B12:C12"/>
    <mergeCell ref="B13:C13"/>
    <mergeCell ref="B7:C7"/>
    <mergeCell ref="A1:H1"/>
    <mergeCell ref="B3:C3"/>
    <mergeCell ref="C4:H4"/>
    <mergeCell ref="B5:C5"/>
    <mergeCell ref="B6:C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Украинский бульвар, д. 24</vt:lpstr>
      <vt:lpstr>Работы 2019</vt:lpstr>
      <vt:lpstr>Справка</vt:lpstr>
      <vt:lpstr>'Украинский бульвар, д. 24'!Область_печати</vt:lpstr>
    </vt:vector>
  </TitlesOfParts>
  <Company>лидер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Иван Фофонов</cp:lastModifiedBy>
  <cp:lastPrinted>2019-01-30T23:45:53Z</cp:lastPrinted>
  <dcterms:created xsi:type="dcterms:W3CDTF">2016-03-18T02:51:51Z</dcterms:created>
  <dcterms:modified xsi:type="dcterms:W3CDTF">2020-03-18T05:17:58Z</dcterms:modified>
</cp:coreProperties>
</file>