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красноярская 24" sheetId="1" r:id="rId1"/>
    <sheet name="накоп 2020" sheetId="2" r:id="rId2"/>
    <sheet name="Лист3" sheetId="3" r:id="rId3"/>
  </sheets>
  <definedNames>
    <definedName name="_xlnm.Print_Area" localSheetId="0">'красноярская 24'!$A$1:$E$83</definedName>
  </definedNames>
  <calcPr calcId="145621"/>
</workbook>
</file>

<file path=xl/calcChain.xml><?xml version="1.0" encoding="utf-8"?>
<calcChain xmlns="http://schemas.openxmlformats.org/spreadsheetml/2006/main">
  <c r="C61" i="1" l="1"/>
  <c r="C36" i="1" s="1"/>
  <c r="C73" i="1" l="1"/>
  <c r="C66" i="1"/>
  <c r="C28" i="1"/>
  <c r="C57" i="2"/>
  <c r="C7" i="1"/>
  <c r="C69" i="1"/>
  <c r="C21" i="1"/>
  <c r="C18" i="1"/>
  <c r="C12" i="1"/>
  <c r="C9" i="1"/>
  <c r="C8" i="1" s="1"/>
  <c r="C10" i="1" s="1"/>
  <c r="C79" i="1" l="1"/>
  <c r="B64" i="1" l="1"/>
  <c r="C78" i="1" l="1"/>
  <c r="B73" i="1" l="1"/>
  <c r="B66" i="1"/>
  <c r="B79" i="1" l="1"/>
  <c r="B78" i="1" s="1"/>
  <c r="B72" i="1"/>
  <c r="B69" i="1"/>
  <c r="B68" i="1"/>
  <c r="B65" i="1"/>
  <c r="B18" i="1"/>
  <c r="B15" i="1"/>
  <c r="B12" i="1"/>
  <c r="B80" i="1" l="1"/>
  <c r="C15" i="1" l="1"/>
  <c r="C80" i="1" s="1"/>
  <c r="C81" i="1" s="1"/>
  <c r="C82" i="1" l="1"/>
  <c r="C83" i="1" s="1"/>
</calcChain>
</file>

<file path=xl/sharedStrings.xml><?xml version="1.0" encoding="utf-8"?>
<sst xmlns="http://schemas.openxmlformats.org/spreadsheetml/2006/main" count="260" uniqueCount="109">
  <si>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</si>
  <si>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</si>
  <si>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</si>
  <si>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</si>
  <si>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</si>
  <si>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</si>
  <si>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</si>
  <si>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</si>
  <si>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</si>
  <si>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</si>
  <si>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</si>
  <si>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</si>
  <si>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</si>
  <si>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</si>
  <si>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</si>
  <si>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</si>
  <si>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</si>
  <si>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</si>
  <si>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</si>
  <si>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</si>
  <si>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</si>
  <si>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</si>
  <si>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</si>
  <si>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</si>
  <si>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</si>
  <si>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</si>
  <si>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</si>
  <si>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</si>
  <si>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</si>
  <si>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Красноярская, д. 24</t>
  </si>
  <si>
    <t>Чел.</t>
  </si>
  <si>
    <t>Выезд а/машины по заявке</t>
  </si>
  <si>
    <t>выезд</t>
  </si>
  <si>
    <t>м2</t>
  </si>
  <si>
    <t>дом</t>
  </si>
  <si>
    <t>Закрытие и открытие стояков</t>
  </si>
  <si>
    <t>1 стояк</t>
  </si>
  <si>
    <t>м</t>
  </si>
  <si>
    <t>1 дом</t>
  </si>
  <si>
    <t>Утепление вентпродухов изовером</t>
  </si>
  <si>
    <t>Очистка канализационной сети</t>
  </si>
  <si>
    <t>Кол-во</t>
  </si>
  <si>
    <t>Ед.изм</t>
  </si>
  <si>
    <t>Наименование работ</t>
  </si>
  <si>
    <t>шт.</t>
  </si>
  <si>
    <t>Осмотр сантех. оборудования</t>
  </si>
  <si>
    <t>20. Штраф ГЖИ (Красноярская, 24)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</si>
  <si>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</si>
  <si>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КРАСНОЯРСКАЯ ул. д.24                                        </t>
  </si>
  <si>
    <t>Cуммa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</si>
  <si>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</si>
  <si>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</si>
  <si>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</si>
  <si>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Демонтаж изоляции и покраска труб отопления в подвале жилого дома</t>
  </si>
  <si>
    <t>подвал</t>
  </si>
  <si>
    <t>Закрытие задвижек,отк-е сбросников перед опр-кой,от-е задвиж после опр</t>
  </si>
  <si>
    <t>Замена сборок д.20 с устр-м сбросника на водогаз-х трубах с прим.свар.</t>
  </si>
  <si>
    <t>Замена секции водоподогревателя</t>
  </si>
  <si>
    <t>Замена части стояка ГВС</t>
  </si>
  <si>
    <t>место</t>
  </si>
  <si>
    <t>Замена электрической розетки</t>
  </si>
  <si>
    <t>Изоляция труб отопления трубной оболочкой</t>
  </si>
  <si>
    <t>Изоляция труб отопления трубной оболочкой в подвале жилого дома</t>
  </si>
  <si>
    <t>Навеска замка (тросовый)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</si>
  <si>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</si>
  <si>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</si>
  <si>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</si>
  <si>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Отключение отопления</t>
  </si>
  <si>
    <t>Прокладка электрокабеля АВВГ 2*2,5 мм2</t>
  </si>
  <si>
    <t>Прочистка внутренней канализационной сети</t>
  </si>
  <si>
    <t>1м</t>
  </si>
  <si>
    <t>Регулировка теплоносителя</t>
  </si>
  <si>
    <t>Ремонт вентелей до 32 д.</t>
  </si>
  <si>
    <t>Ремонт доводчика</t>
  </si>
  <si>
    <t>Ремонт труб КНС</t>
  </si>
  <si>
    <t>Ремонт чердачного люка</t>
  </si>
  <si>
    <t>Ремонт шиферной кровли</t>
  </si>
  <si>
    <t>Сброс воздуха со стояков отопления с использованием а/м газель</t>
  </si>
  <si>
    <t>Смена задвижек д.100</t>
  </si>
  <si>
    <t>Смена задвижек д.80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</si>
  <si>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</si>
  <si>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</si>
  <si>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</si>
  <si>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</si>
  <si>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</si>
  <si>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</si>
  <si>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</si>
  <si>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</si>
  <si>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Устройство герметичной перегородки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</si>
  <si>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</si>
  <si>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</si>
  <si>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КНС д. 110</t>
  </si>
  <si>
    <t>квартира</t>
  </si>
  <si>
    <t>Частичная замена стояка п/сушителя</t>
  </si>
  <si>
    <t>Чистка врезки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</si>
  <si>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</si>
  <si>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</si>
  <si>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ремонт полотенцесушителя</t>
  </si>
  <si>
    <t>ремонт штроб</t>
  </si>
  <si>
    <t>шт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</si>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</sst>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vertical="center" wrapText="1"/>
    </xf>
    <xf numFmtId="2" fontId="4" fillId="0" borderId="2" xfId="1" applyNumberFormat="1" applyFont="1" applyFill="1" applyBorder="1" applyAlignment="1">
      <alignment vertical="center" wrapText="1"/>
    </xf>
    <xf numFmtId="0" fontId="5" fillId="0" borderId="2" xfId="2" applyFont="1" applyFill="1" applyBorder="1" applyAlignment="1" applyProtection="1">
      <alignment vertical="center" wrapText="1"/>
    </xf>
    <xf numFmtId="43" fontId="4" fillId="0" borderId="2" xfId="3" applyFont="1" applyFill="1" applyBorder="1" applyAlignment="1">
      <alignment vertical="center" wrapText="1"/>
    </xf>
    <xf numFmtId="0" fontId="10" fillId="0" borderId="2" xfId="2" applyFont="1" applyFill="1" applyBorder="1" applyAlignment="1" applyProtection="1">
      <alignment vertical="center" wrapText="1"/>
    </xf>
    <xf numFmtId="43" fontId="2" fillId="0" borderId="2" xfId="3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/>
    <xf numFmtId="164" fontId="6" fillId="0" borderId="2" xfId="3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164" fontId="11" fillId="0" borderId="2" xfId="1" applyNumberFormat="1" applyFont="1" applyFill="1" applyBorder="1" applyAlignment="1">
      <alignment vertical="center" wrapText="1"/>
    </xf>
    <xf numFmtId="43" fontId="11" fillId="0" borderId="2" xfId="3" applyFont="1" applyFill="1" applyBorder="1" applyAlignment="1">
      <alignment vertical="center" wrapText="1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0" xfId="0" applyFill="1"/>
    <xf numFmtId="2" fontId="2" fillId="0" borderId="2" xfId="0" applyNumberFormat="1" applyFont="1" applyFill="1" applyBorder="1" applyAlignment="1">
      <alignment vertical="center" wrapText="1"/>
    </xf>
    <xf numFmtId="43" fontId="4" fillId="0" borderId="2" xfId="1" applyNumberFormat="1" applyFont="1" applyFill="1" applyBorder="1" applyAlignment="1">
      <alignment vertical="center" wrapText="1"/>
    </xf>
    <xf numFmtId="43" fontId="11" fillId="0" borderId="2" xfId="1" applyNumberFormat="1" applyFont="1" applyFill="1" applyBorder="1" applyAlignment="1">
      <alignment vertical="center" wrapText="1"/>
    </xf>
    <xf numFmtId="43" fontId="6" fillId="0" borderId="2" xfId="0" applyNumberFormat="1" applyFont="1" applyFill="1" applyBorder="1" applyAlignment="1">
      <alignment vertical="center" wrapText="1"/>
    </xf>
    <xf numFmtId="43" fontId="0" fillId="0" borderId="3" xfId="0" applyNumberFormat="1" applyFill="1" applyBorder="1"/>
    <xf numFmtId="43" fontId="6" fillId="0" borderId="2" xfId="0" applyNumberFormat="1" applyFont="1" applyFill="1" applyBorder="1" applyAlignment="1"/>
    <xf numFmtId="43" fontId="8" fillId="0" borderId="2" xfId="0" applyNumberFormat="1" applyFont="1" applyFill="1" applyBorder="1" applyAlignment="1">
      <alignment vertical="center" wrapText="1"/>
    </xf>
    <xf numFmtId="43" fontId="6" fillId="0" borderId="2" xfId="3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2" fillId="0" borderId="3" xfId="0" applyNumberFormat="1" applyFont="1" applyFill="1" applyBorder="1"/>
    <xf numFmtId="49" fontId="0" fillId="3" borderId="3" xfId="0" applyNumberFormat="1" applyFill="1" applyBorder="1"/>
    <xf numFmtId="165" fontId="0" fillId="3" borderId="3" xfId="0" applyNumberFormat="1" applyFill="1" applyBorder="1"/>
    <xf numFmtId="0" fontId="9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A11" sqref="A11:E11"/>
    </sheetView>
  </sheetViews>
  <sheetFormatPr defaultRowHeight="15" x14ac:dyDescent="0.25"/>
  <cols>
    <col min="1" max="1" width="59.5703125" style="20" customWidth="1"/>
    <col min="2" max="2" width="15.5703125" style="21" hidden="1" customWidth="1"/>
    <col min="3" max="3" width="15.5703125" style="22" customWidth="1"/>
    <col min="4" max="4" width="9.28515625" style="20" customWidth="1"/>
    <col min="5" max="5" width="14.42578125" style="23" customWidth="1"/>
    <col min="6" max="6" width="8.42578125" style="1" customWidth="1"/>
    <col min="7" max="16384" width="9.140625" style="1"/>
  </cols>
  <sheetData>
    <row r="1" spans="1:5" ht="37.5" customHeight="1" x14ac:dyDescent="0.25">
      <c r="A1" s="50" t="s">
        <v>7</v>
      </c>
      <c r="B1" s="50"/>
      <c r="C1" s="50"/>
      <c r="D1" s="50"/>
      <c r="E1" s="50"/>
    </row>
    <row r="2" spans="1:5" ht="17.25" customHeight="1" x14ac:dyDescent="0.25">
      <c r="A2" s="2" t="s">
        <v>29</v>
      </c>
      <c r="B2" s="3" t="s">
        <v>5</v>
      </c>
      <c r="C2" s="54" t="s">
        <v>100</v>
      </c>
      <c r="D2" s="54"/>
      <c r="E2" s="54"/>
    </row>
    <row r="3" spans="1:5" ht="57" x14ac:dyDescent="0.25">
      <c r="A3" s="4" t="s">
        <v>3</v>
      </c>
      <c r="B3" s="5" t="s">
        <v>0</v>
      </c>
      <c r="C3" s="6" t="s">
        <v>27</v>
      </c>
      <c r="D3" s="7" t="s">
        <v>1</v>
      </c>
      <c r="E3" s="8" t="s">
        <v>2</v>
      </c>
    </row>
    <row r="4" spans="1:5" x14ac:dyDescent="0.25">
      <c r="A4" s="55" t="s">
        <v>28</v>
      </c>
      <c r="B4" s="55"/>
      <c r="C4" s="55"/>
      <c r="D4" s="55"/>
      <c r="E4" s="55"/>
    </row>
    <row r="5" spans="1:5" ht="28.5" x14ac:dyDescent="0.25">
      <c r="A5" s="4" t="s">
        <v>101</v>
      </c>
      <c r="B5" s="5"/>
      <c r="C5" s="32">
        <v>931313.14</v>
      </c>
      <c r="D5" s="9" t="s">
        <v>26</v>
      </c>
      <c r="E5" s="8"/>
    </row>
    <row r="6" spans="1:5" x14ac:dyDescent="0.25">
      <c r="A6" s="4" t="s">
        <v>102</v>
      </c>
      <c r="B6" s="5"/>
      <c r="C6" s="32">
        <v>940629.65</v>
      </c>
      <c r="D6" s="9" t="s">
        <v>26</v>
      </c>
      <c r="E6" s="8"/>
    </row>
    <row r="7" spans="1:5" x14ac:dyDescent="0.25">
      <c r="A7" s="4" t="s">
        <v>103</v>
      </c>
      <c r="B7" s="5"/>
      <c r="C7" s="32">
        <f>C6-C5</f>
        <v>9316.5100000000093</v>
      </c>
      <c r="D7" s="9" t="s">
        <v>26</v>
      </c>
      <c r="E7" s="8"/>
    </row>
    <row r="8" spans="1:5" x14ac:dyDescent="0.25">
      <c r="A8" s="4" t="s">
        <v>8</v>
      </c>
      <c r="B8" s="5"/>
      <c r="C8" s="32">
        <f>C9</f>
        <v>13543.68</v>
      </c>
      <c r="D8" s="9" t="s">
        <v>26</v>
      </c>
      <c r="E8" s="8"/>
    </row>
    <row r="9" spans="1:5" x14ac:dyDescent="0.25">
      <c r="A9" s="24" t="s">
        <v>9</v>
      </c>
      <c r="B9" s="25"/>
      <c r="C9" s="33">
        <f>528.64*12+600*12</f>
        <v>13543.68</v>
      </c>
      <c r="D9" s="9" t="s">
        <v>26</v>
      </c>
      <c r="E9" s="26"/>
    </row>
    <row r="10" spans="1:5" x14ac:dyDescent="0.25">
      <c r="A10" s="2" t="s">
        <v>104</v>
      </c>
      <c r="B10" s="3"/>
      <c r="C10" s="34">
        <f>C5+C8-C9</f>
        <v>931313.14</v>
      </c>
      <c r="D10" s="9" t="s">
        <v>26</v>
      </c>
      <c r="E10" s="10"/>
    </row>
    <row r="11" spans="1:5" x14ac:dyDescent="0.25">
      <c r="A11" s="51" t="s">
        <v>10</v>
      </c>
      <c r="B11" s="52"/>
      <c r="C11" s="52"/>
      <c r="D11" s="52"/>
      <c r="E11" s="53"/>
    </row>
    <row r="12" spans="1:5" ht="29.25" thickBot="1" x14ac:dyDescent="0.3">
      <c r="A12" s="2" t="s">
        <v>11</v>
      </c>
      <c r="B12" s="3" t="e">
        <f>#REF!</f>
        <v>#REF!</v>
      </c>
      <c r="C12" s="34">
        <f>SUM(C13:C14)</f>
        <v>160609.14000000001</v>
      </c>
      <c r="D12" s="11"/>
      <c r="E12" s="10"/>
    </row>
    <row r="13" spans="1:5" s="27" customFormat="1" ht="15.75" thickBot="1" x14ac:dyDescent="0.3">
      <c r="A13" s="45" t="s">
        <v>86</v>
      </c>
      <c r="B13" s="45"/>
      <c r="C13" s="46">
        <v>78612.899999999994</v>
      </c>
      <c r="D13" s="45" t="s">
        <v>37</v>
      </c>
      <c r="E13" s="46">
        <v>19902</v>
      </c>
    </row>
    <row r="14" spans="1:5" s="27" customFormat="1" ht="15.75" thickBot="1" x14ac:dyDescent="0.3">
      <c r="A14" s="45" t="s">
        <v>87</v>
      </c>
      <c r="B14" s="45"/>
      <c r="C14" s="46">
        <v>81996.240000000005</v>
      </c>
      <c r="D14" s="45" t="s">
        <v>33</v>
      </c>
      <c r="E14" s="46">
        <v>19902</v>
      </c>
    </row>
    <row r="15" spans="1:5" ht="29.25" thickBot="1" x14ac:dyDescent="0.3">
      <c r="A15" s="2" t="s">
        <v>12</v>
      </c>
      <c r="B15" s="3" t="e">
        <f>#REF!</f>
        <v>#REF!</v>
      </c>
      <c r="C15" s="34">
        <f>SUM(C16:C17)</f>
        <v>70652.760000000009</v>
      </c>
      <c r="D15" s="11"/>
      <c r="E15" s="10"/>
    </row>
    <row r="16" spans="1:5" s="27" customFormat="1" ht="15.75" thickBot="1" x14ac:dyDescent="0.3">
      <c r="A16" s="45" t="s">
        <v>82</v>
      </c>
      <c r="B16" s="45"/>
      <c r="C16" s="46">
        <v>33037.32</v>
      </c>
      <c r="D16" s="45" t="s">
        <v>33</v>
      </c>
      <c r="E16" s="46">
        <v>19902</v>
      </c>
    </row>
    <row r="17" spans="1:5" s="27" customFormat="1" ht="15.75" thickBot="1" x14ac:dyDescent="0.3">
      <c r="A17" s="45" t="s">
        <v>83</v>
      </c>
      <c r="B17" s="45"/>
      <c r="C17" s="46">
        <v>37615.440000000002</v>
      </c>
      <c r="D17" s="45" t="s">
        <v>33</v>
      </c>
      <c r="E17" s="46">
        <v>19797.599999999999</v>
      </c>
    </row>
    <row r="18" spans="1:5" ht="29.25" thickBot="1" x14ac:dyDescent="0.3">
      <c r="A18" s="2" t="s">
        <v>13</v>
      </c>
      <c r="B18" s="13" t="e">
        <f>#REF!+#REF!</f>
        <v>#REF!</v>
      </c>
      <c r="C18" s="34">
        <f>SUM(C19:C20)</f>
        <v>10023.85</v>
      </c>
      <c r="D18" s="14"/>
      <c r="E18" s="10"/>
    </row>
    <row r="19" spans="1:5" s="27" customFormat="1" ht="15.75" thickBot="1" x14ac:dyDescent="0.3">
      <c r="A19" s="45" t="s">
        <v>50</v>
      </c>
      <c r="B19" s="45"/>
      <c r="C19" s="46">
        <v>10023.85</v>
      </c>
      <c r="D19" s="45" t="s">
        <v>30</v>
      </c>
      <c r="E19" s="46">
        <v>155</v>
      </c>
    </row>
    <row r="20" spans="1:5" s="27" customFormat="1" ht="15.75" thickBot="1" x14ac:dyDescent="0.3">
      <c r="A20" s="29"/>
      <c r="B20" s="29"/>
      <c r="C20" s="35"/>
      <c r="D20" s="29"/>
      <c r="E20" s="29"/>
    </row>
    <row r="21" spans="1:5" ht="43.5" thickBot="1" x14ac:dyDescent="0.3">
      <c r="A21" s="2" t="s">
        <v>14</v>
      </c>
      <c r="B21" s="3"/>
      <c r="C21" s="34">
        <f>SUM(C22:C27)</f>
        <v>22489.260000000002</v>
      </c>
      <c r="D21" s="11"/>
      <c r="E21" s="10"/>
    </row>
    <row r="22" spans="1:5" s="27" customFormat="1" ht="15.75" thickBot="1" x14ac:dyDescent="0.3">
      <c r="A22" s="45" t="s">
        <v>51</v>
      </c>
      <c r="B22" s="45"/>
      <c r="C22" s="46">
        <v>1990.2</v>
      </c>
      <c r="D22" s="45" t="s">
        <v>33</v>
      </c>
      <c r="E22" s="46">
        <v>19902</v>
      </c>
    </row>
    <row r="23" spans="1:5" s="27" customFormat="1" ht="15.75" thickBot="1" x14ac:dyDescent="0.3">
      <c r="A23" s="45" t="s">
        <v>52</v>
      </c>
      <c r="B23" s="45"/>
      <c r="C23" s="46">
        <v>1791.18</v>
      </c>
      <c r="D23" s="45" t="s">
        <v>33</v>
      </c>
      <c r="E23" s="46">
        <v>19902</v>
      </c>
    </row>
    <row r="24" spans="1:5" s="27" customFormat="1" ht="15.75" thickBot="1" x14ac:dyDescent="0.3">
      <c r="A24" s="45" t="s">
        <v>89</v>
      </c>
      <c r="B24" s="45"/>
      <c r="C24" s="46">
        <v>1791.18</v>
      </c>
      <c r="D24" s="45" t="s">
        <v>33</v>
      </c>
      <c r="E24" s="46">
        <v>19902</v>
      </c>
    </row>
    <row r="25" spans="1:5" s="27" customFormat="1" ht="15.75" thickBot="1" x14ac:dyDescent="0.3">
      <c r="A25" s="45" t="s">
        <v>90</v>
      </c>
      <c r="B25" s="45"/>
      <c r="C25" s="46">
        <v>1791.18</v>
      </c>
      <c r="D25" s="45" t="s">
        <v>33</v>
      </c>
      <c r="E25" s="46">
        <v>19902</v>
      </c>
    </row>
    <row r="26" spans="1:5" s="27" customFormat="1" ht="15.75" thickBot="1" x14ac:dyDescent="0.3">
      <c r="A26" s="45" t="s">
        <v>95</v>
      </c>
      <c r="B26" s="45"/>
      <c r="C26" s="46">
        <v>7562.76</v>
      </c>
      <c r="D26" s="45" t="s">
        <v>33</v>
      </c>
      <c r="E26" s="46">
        <v>19902</v>
      </c>
    </row>
    <row r="27" spans="1:5" s="27" customFormat="1" ht="15.75" thickBot="1" x14ac:dyDescent="0.3">
      <c r="A27" s="45" t="s">
        <v>96</v>
      </c>
      <c r="B27" s="45"/>
      <c r="C27" s="46">
        <v>7562.76</v>
      </c>
      <c r="D27" s="45" t="s">
        <v>33</v>
      </c>
      <c r="E27" s="46">
        <v>19902</v>
      </c>
    </row>
    <row r="28" spans="1:5" ht="43.5" thickBot="1" x14ac:dyDescent="0.3">
      <c r="A28" s="2" t="s">
        <v>15</v>
      </c>
      <c r="B28" s="15"/>
      <c r="C28" s="34">
        <f>SUM(C29:C35)</f>
        <v>11877.96</v>
      </c>
      <c r="D28" s="15"/>
      <c r="E28" s="15"/>
    </row>
    <row r="29" spans="1:5" s="27" customFormat="1" ht="15.75" thickBot="1" x14ac:dyDescent="0.3">
      <c r="A29" s="45" t="s">
        <v>75</v>
      </c>
      <c r="B29" s="45"/>
      <c r="C29" s="46">
        <v>1105.32</v>
      </c>
      <c r="D29" s="45" t="s">
        <v>44</v>
      </c>
      <c r="E29" s="46">
        <v>1</v>
      </c>
    </row>
    <row r="30" spans="1:5" s="27" customFormat="1" ht="15.75" thickBot="1" x14ac:dyDescent="0.3">
      <c r="A30" s="45" t="s">
        <v>76</v>
      </c>
      <c r="B30" s="45"/>
      <c r="C30" s="46">
        <v>996.48</v>
      </c>
      <c r="D30" s="45" t="s">
        <v>33</v>
      </c>
      <c r="E30" s="46">
        <v>8</v>
      </c>
    </row>
    <row r="31" spans="1:5" s="27" customFormat="1" ht="15.75" thickBot="1" x14ac:dyDescent="0.3">
      <c r="A31" s="45" t="s">
        <v>98</v>
      </c>
      <c r="B31" s="45"/>
      <c r="C31" s="46">
        <v>4105</v>
      </c>
      <c r="D31" s="45" t="s">
        <v>99</v>
      </c>
      <c r="E31" s="46">
        <v>1</v>
      </c>
    </row>
    <row r="32" spans="1:5" s="27" customFormat="1" ht="15.75" thickBot="1" x14ac:dyDescent="0.3">
      <c r="A32" s="45" t="s">
        <v>88</v>
      </c>
      <c r="B32" s="45"/>
      <c r="C32" s="46">
        <v>2290.7800000000002</v>
      </c>
      <c r="D32" s="45" t="s">
        <v>44</v>
      </c>
      <c r="E32" s="46">
        <v>1</v>
      </c>
    </row>
    <row r="33" spans="1:5" s="27" customFormat="1" ht="15.75" thickBot="1" x14ac:dyDescent="0.3">
      <c r="A33" s="45" t="s">
        <v>60</v>
      </c>
      <c r="B33" s="45"/>
      <c r="C33" s="46">
        <v>209.55</v>
      </c>
      <c r="D33" s="45" t="s">
        <v>44</v>
      </c>
      <c r="E33" s="46">
        <v>1</v>
      </c>
    </row>
    <row r="34" spans="1:5" s="27" customFormat="1" ht="15.75" thickBot="1" x14ac:dyDescent="0.3">
      <c r="A34" s="45" t="s">
        <v>63</v>
      </c>
      <c r="B34" s="45"/>
      <c r="C34" s="46">
        <v>771.18</v>
      </c>
      <c r="D34" s="45" t="s">
        <v>44</v>
      </c>
      <c r="E34" s="46">
        <v>2</v>
      </c>
    </row>
    <row r="35" spans="1:5" s="27" customFormat="1" ht="15.75" thickBot="1" x14ac:dyDescent="0.3">
      <c r="A35" s="45" t="s">
        <v>68</v>
      </c>
      <c r="B35" s="45"/>
      <c r="C35" s="46">
        <v>2399.65</v>
      </c>
      <c r="D35" s="45" t="s">
        <v>37</v>
      </c>
      <c r="E35" s="46">
        <v>11</v>
      </c>
    </row>
    <row r="36" spans="1:5" s="12" customFormat="1" ht="52.5" customHeight="1" thickBot="1" x14ac:dyDescent="0.3">
      <c r="A36" s="2" t="s">
        <v>16</v>
      </c>
      <c r="B36" s="16"/>
      <c r="C36" s="36">
        <f>SUM(C37:C62)</f>
        <v>412921.50999999995</v>
      </c>
      <c r="D36" s="16"/>
      <c r="E36" s="16"/>
    </row>
    <row r="37" spans="1:5" s="27" customFormat="1" ht="15.75" thickBot="1" x14ac:dyDescent="0.3">
      <c r="A37" s="45" t="s">
        <v>66</v>
      </c>
      <c r="B37" s="45"/>
      <c r="C37" s="46">
        <v>3432.87</v>
      </c>
      <c r="D37" s="45" t="s">
        <v>38</v>
      </c>
      <c r="E37" s="46">
        <v>9</v>
      </c>
    </row>
    <row r="38" spans="1:5" s="27" customFormat="1" ht="15.75" thickBot="1" x14ac:dyDescent="0.3">
      <c r="A38" s="45" t="s">
        <v>45</v>
      </c>
      <c r="B38" s="45"/>
      <c r="C38" s="46">
        <v>199.29</v>
      </c>
      <c r="D38" s="45" t="s">
        <v>44</v>
      </c>
      <c r="E38" s="46">
        <v>1</v>
      </c>
    </row>
    <row r="39" spans="1:5" s="27" customFormat="1" ht="15.75" thickBot="1" x14ac:dyDescent="0.3">
      <c r="A39" s="45" t="s">
        <v>67</v>
      </c>
      <c r="B39" s="45"/>
      <c r="C39" s="46">
        <v>1117.43</v>
      </c>
      <c r="D39" s="45" t="s">
        <v>44</v>
      </c>
      <c r="E39" s="46">
        <v>1</v>
      </c>
    </row>
    <row r="40" spans="1:5" s="27" customFormat="1" ht="15.75" thickBot="1" x14ac:dyDescent="0.3">
      <c r="A40" s="45" t="s">
        <v>40</v>
      </c>
      <c r="B40" s="45"/>
      <c r="C40" s="46">
        <v>1951.04</v>
      </c>
      <c r="D40" s="45" t="s">
        <v>37</v>
      </c>
      <c r="E40" s="46">
        <v>14</v>
      </c>
    </row>
    <row r="41" spans="1:5" s="27" customFormat="1" ht="15.75" thickBot="1" x14ac:dyDescent="0.3">
      <c r="A41" s="45" t="s">
        <v>40</v>
      </c>
      <c r="B41" s="45"/>
      <c r="C41" s="46">
        <v>1254.24</v>
      </c>
      <c r="D41" s="45" t="s">
        <v>37</v>
      </c>
      <c r="E41" s="46">
        <v>9</v>
      </c>
    </row>
    <row r="42" spans="1:5" s="27" customFormat="1" ht="15.75" thickBot="1" x14ac:dyDescent="0.3">
      <c r="A42" s="45" t="s">
        <v>53</v>
      </c>
      <c r="B42" s="45"/>
      <c r="C42" s="46">
        <v>23229.16</v>
      </c>
      <c r="D42" s="45" t="s">
        <v>54</v>
      </c>
      <c r="E42" s="46">
        <v>1</v>
      </c>
    </row>
    <row r="43" spans="1:5" s="27" customFormat="1" ht="15.75" thickBot="1" x14ac:dyDescent="0.3">
      <c r="A43" s="45" t="s">
        <v>55</v>
      </c>
      <c r="B43" s="45"/>
      <c r="C43" s="46">
        <v>491.52</v>
      </c>
      <c r="D43" s="45" t="s">
        <v>34</v>
      </c>
      <c r="E43" s="46">
        <v>1</v>
      </c>
    </row>
    <row r="44" spans="1:5" s="27" customFormat="1" ht="15.75" thickBot="1" x14ac:dyDescent="0.3">
      <c r="A44" s="45" t="s">
        <v>35</v>
      </c>
      <c r="B44" s="45"/>
      <c r="C44" s="46">
        <v>5665.52</v>
      </c>
      <c r="D44" s="45" t="s">
        <v>36</v>
      </c>
      <c r="E44" s="46">
        <v>7</v>
      </c>
    </row>
    <row r="45" spans="1:5" s="27" customFormat="1" ht="15.75" thickBot="1" x14ac:dyDescent="0.3">
      <c r="A45" s="45" t="s">
        <v>56</v>
      </c>
      <c r="B45" s="45"/>
      <c r="C45" s="46">
        <v>950.38</v>
      </c>
      <c r="D45" s="45" t="s">
        <v>44</v>
      </c>
      <c r="E45" s="46">
        <v>1</v>
      </c>
    </row>
    <row r="46" spans="1:5" s="27" customFormat="1" ht="15.75" thickBot="1" x14ac:dyDescent="0.3">
      <c r="A46" s="45" t="s">
        <v>57</v>
      </c>
      <c r="B46" s="45"/>
      <c r="C46" s="46">
        <v>48806.89</v>
      </c>
      <c r="D46" s="45" t="s">
        <v>44</v>
      </c>
      <c r="E46" s="46">
        <v>1</v>
      </c>
    </row>
    <row r="47" spans="1:5" s="27" customFormat="1" ht="15.75" thickBot="1" x14ac:dyDescent="0.3">
      <c r="A47" s="45" t="s">
        <v>58</v>
      </c>
      <c r="B47" s="45"/>
      <c r="C47" s="46">
        <v>4364.62</v>
      </c>
      <c r="D47" s="45" t="s">
        <v>59</v>
      </c>
      <c r="E47" s="46">
        <v>2</v>
      </c>
    </row>
    <row r="48" spans="1:5" s="27" customFormat="1" ht="15.75" thickBot="1" x14ac:dyDescent="0.3">
      <c r="A48" s="45" t="s">
        <v>91</v>
      </c>
      <c r="B48" s="45"/>
      <c r="C48" s="46">
        <v>1409.58</v>
      </c>
      <c r="D48" s="45" t="s">
        <v>92</v>
      </c>
      <c r="E48" s="46">
        <v>1</v>
      </c>
    </row>
    <row r="49" spans="1:5" s="27" customFormat="1" ht="15.75" thickBot="1" x14ac:dyDescent="0.3">
      <c r="A49" s="45" t="s">
        <v>93</v>
      </c>
      <c r="B49" s="45"/>
      <c r="C49" s="46">
        <v>2705</v>
      </c>
      <c r="D49" s="45" t="s">
        <v>38</v>
      </c>
      <c r="E49" s="46">
        <v>1</v>
      </c>
    </row>
    <row r="50" spans="1:5" s="27" customFormat="1" ht="15.75" thickBot="1" x14ac:dyDescent="0.3">
      <c r="A50" s="45" t="s">
        <v>94</v>
      </c>
      <c r="B50" s="45"/>
      <c r="C50" s="46">
        <v>2984.68</v>
      </c>
      <c r="D50" s="45" t="s">
        <v>44</v>
      </c>
      <c r="E50" s="46">
        <v>2</v>
      </c>
    </row>
    <row r="51" spans="1:5" s="27" customFormat="1" ht="15.75" thickBot="1" x14ac:dyDescent="0.3">
      <c r="A51" s="45" t="s">
        <v>77</v>
      </c>
      <c r="B51" s="45"/>
      <c r="C51" s="46">
        <v>4861.5</v>
      </c>
      <c r="D51" s="45" t="s">
        <v>36</v>
      </c>
      <c r="E51" s="46">
        <v>7</v>
      </c>
    </row>
    <row r="52" spans="1:5" s="27" customFormat="1" ht="15.75" thickBot="1" x14ac:dyDescent="0.3">
      <c r="A52" s="45" t="s">
        <v>78</v>
      </c>
      <c r="B52" s="45"/>
      <c r="C52" s="46">
        <v>9879.98</v>
      </c>
      <c r="D52" s="45" t="s">
        <v>44</v>
      </c>
      <c r="E52" s="46">
        <v>2</v>
      </c>
    </row>
    <row r="53" spans="1:5" s="27" customFormat="1" ht="15.75" thickBot="1" x14ac:dyDescent="0.3">
      <c r="A53" s="45" t="s">
        <v>79</v>
      </c>
      <c r="B53" s="45"/>
      <c r="C53" s="46">
        <v>9350.4</v>
      </c>
      <c r="D53" s="45" t="s">
        <v>44</v>
      </c>
      <c r="E53" s="46">
        <v>2</v>
      </c>
    </row>
    <row r="54" spans="1:5" s="27" customFormat="1" ht="15.75" thickBot="1" x14ac:dyDescent="0.3">
      <c r="A54" s="45" t="s">
        <v>69</v>
      </c>
      <c r="B54" s="45"/>
      <c r="C54" s="46">
        <v>981</v>
      </c>
      <c r="D54" s="45" t="s">
        <v>70</v>
      </c>
      <c r="E54" s="46">
        <v>6</v>
      </c>
    </row>
    <row r="55" spans="1:5" s="27" customFormat="1" ht="15.75" thickBot="1" x14ac:dyDescent="0.3">
      <c r="A55" s="45" t="s">
        <v>71</v>
      </c>
      <c r="B55" s="45"/>
      <c r="C55" s="46">
        <v>546.42999999999995</v>
      </c>
      <c r="D55" s="45" t="s">
        <v>44</v>
      </c>
      <c r="E55" s="46">
        <v>1</v>
      </c>
    </row>
    <row r="56" spans="1:5" s="27" customFormat="1" ht="15.75" thickBot="1" x14ac:dyDescent="0.3">
      <c r="A56" s="45" t="s">
        <v>72</v>
      </c>
      <c r="B56" s="45"/>
      <c r="C56" s="46">
        <v>435.01</v>
      </c>
      <c r="D56" s="45" t="s">
        <v>44</v>
      </c>
      <c r="E56" s="46">
        <v>1</v>
      </c>
    </row>
    <row r="57" spans="1:5" s="27" customFormat="1" ht="15.75" thickBot="1" x14ac:dyDescent="0.3">
      <c r="A57" s="45" t="s">
        <v>73</v>
      </c>
      <c r="B57" s="45"/>
      <c r="C57" s="46">
        <v>494.78</v>
      </c>
      <c r="D57" s="45" t="s">
        <v>44</v>
      </c>
      <c r="E57" s="46">
        <v>1</v>
      </c>
    </row>
    <row r="58" spans="1:5" s="27" customFormat="1" ht="15.75" thickBot="1" x14ac:dyDescent="0.3">
      <c r="A58" s="45" t="s">
        <v>74</v>
      </c>
      <c r="B58" s="45"/>
      <c r="C58" s="46">
        <v>1026.8499999999999</v>
      </c>
      <c r="D58" s="45" t="s">
        <v>44</v>
      </c>
      <c r="E58" s="46">
        <v>5</v>
      </c>
    </row>
    <row r="59" spans="1:5" s="27" customFormat="1" ht="15.75" thickBot="1" x14ac:dyDescent="0.3">
      <c r="A59" s="45" t="s">
        <v>97</v>
      </c>
      <c r="B59" s="45"/>
      <c r="C59" s="46">
        <v>617.09</v>
      </c>
      <c r="D59" s="45" t="s">
        <v>44</v>
      </c>
      <c r="E59" s="46">
        <v>1</v>
      </c>
    </row>
    <row r="60" spans="1:5" s="27" customFormat="1" ht="15.75" thickBot="1" x14ac:dyDescent="0.3">
      <c r="A60" s="45" t="s">
        <v>61</v>
      </c>
      <c r="B60" s="45"/>
      <c r="C60" s="46">
        <v>22604</v>
      </c>
      <c r="D60" s="45" t="s">
        <v>54</v>
      </c>
      <c r="E60" s="46">
        <v>1</v>
      </c>
    </row>
    <row r="61" spans="1:5" s="27" customFormat="1" ht="15.75" thickBot="1" x14ac:dyDescent="0.3">
      <c r="A61" s="45" t="s">
        <v>62</v>
      </c>
      <c r="B61" s="45"/>
      <c r="C61" s="46">
        <f>306066/1.2</f>
        <v>255055</v>
      </c>
      <c r="D61" s="45" t="s">
        <v>54</v>
      </c>
      <c r="E61" s="46">
        <v>1</v>
      </c>
    </row>
    <row r="62" spans="1:5" s="27" customFormat="1" ht="15.75" thickBot="1" x14ac:dyDescent="0.3">
      <c r="A62" s="45" t="s">
        <v>31</v>
      </c>
      <c r="B62" s="45"/>
      <c r="C62" s="46">
        <v>8507.25</v>
      </c>
      <c r="D62" s="45" t="s">
        <v>32</v>
      </c>
      <c r="E62" s="46">
        <v>15</v>
      </c>
    </row>
    <row r="63" spans="1:5" s="12" customFormat="1" ht="28.5" x14ac:dyDescent="0.25">
      <c r="A63" s="2" t="s">
        <v>17</v>
      </c>
      <c r="B63" s="16"/>
      <c r="C63" s="36"/>
      <c r="D63" s="16"/>
      <c r="E63" s="16"/>
    </row>
    <row r="64" spans="1:5" ht="28.5" x14ac:dyDescent="0.25">
      <c r="A64" s="2" t="s">
        <v>18</v>
      </c>
      <c r="B64" s="3" t="e">
        <f>SUM(#REF!)</f>
        <v>#REF!</v>
      </c>
      <c r="C64" s="34">
        <v>0</v>
      </c>
      <c r="D64" s="11"/>
      <c r="E64" s="10"/>
    </row>
    <row r="65" spans="1:5" ht="28.5" x14ac:dyDescent="0.25">
      <c r="A65" s="2" t="s">
        <v>19</v>
      </c>
      <c r="B65" s="3" t="e">
        <f>#REF!</f>
        <v>#REF!</v>
      </c>
      <c r="C65" s="34">
        <v>0</v>
      </c>
      <c r="D65" s="11"/>
      <c r="E65" s="10"/>
    </row>
    <row r="66" spans="1:5" ht="29.25" thickBot="1" x14ac:dyDescent="0.3">
      <c r="A66" s="2" t="s">
        <v>20</v>
      </c>
      <c r="B66" s="3" t="e">
        <f>#REF!+#REF!</f>
        <v>#REF!</v>
      </c>
      <c r="C66" s="34">
        <f>C67</f>
        <v>10032.4</v>
      </c>
      <c r="D66" s="11"/>
      <c r="E66" s="10"/>
    </row>
    <row r="67" spans="1:5" s="27" customFormat="1" ht="15.75" thickBot="1" x14ac:dyDescent="0.3">
      <c r="A67" s="45" t="s">
        <v>39</v>
      </c>
      <c r="B67" s="45"/>
      <c r="C67" s="46">
        <v>10032.4</v>
      </c>
      <c r="D67" s="45" t="s">
        <v>33</v>
      </c>
      <c r="E67" s="46">
        <v>2</v>
      </c>
    </row>
    <row r="68" spans="1:5" ht="28.5" x14ac:dyDescent="0.25">
      <c r="A68" s="2" t="s">
        <v>21</v>
      </c>
      <c r="B68" s="3" t="e">
        <f>#REF!</f>
        <v>#REF!</v>
      </c>
      <c r="C68" s="34">
        <v>0</v>
      </c>
      <c r="D68" s="11"/>
      <c r="E68" s="10"/>
    </row>
    <row r="69" spans="1:5" ht="29.25" thickBot="1" x14ac:dyDescent="0.3">
      <c r="A69" s="2" t="s">
        <v>22</v>
      </c>
      <c r="B69" s="3" t="e">
        <f>#REF!+#REF!</f>
        <v>#REF!</v>
      </c>
      <c r="C69" s="34">
        <f>SUM(C70:C71)</f>
        <v>37017.72</v>
      </c>
      <c r="D69" s="11"/>
      <c r="E69" s="10"/>
    </row>
    <row r="70" spans="1:5" s="27" customFormat="1" ht="15.75" thickBot="1" x14ac:dyDescent="0.3">
      <c r="A70" s="45" t="s">
        <v>80</v>
      </c>
      <c r="B70" s="45"/>
      <c r="C70" s="46">
        <v>17911.8</v>
      </c>
      <c r="D70" s="45" t="s">
        <v>37</v>
      </c>
      <c r="E70" s="46">
        <v>19902</v>
      </c>
    </row>
    <row r="71" spans="1:5" s="27" customFormat="1" ht="15.75" thickBot="1" x14ac:dyDescent="0.3">
      <c r="A71" s="45" t="s">
        <v>81</v>
      </c>
      <c r="B71" s="45"/>
      <c r="C71" s="46">
        <v>19105.919999999998</v>
      </c>
      <c r="D71" s="45" t="s">
        <v>33</v>
      </c>
      <c r="E71" s="46">
        <v>19902</v>
      </c>
    </row>
    <row r="72" spans="1:5" ht="42.75" x14ac:dyDescent="0.25">
      <c r="A72" s="2" t="s">
        <v>23</v>
      </c>
      <c r="B72" s="3" t="e">
        <f>#REF!</f>
        <v>#REF!</v>
      </c>
      <c r="C72" s="34">
        <v>0</v>
      </c>
      <c r="D72" s="11"/>
      <c r="E72" s="10"/>
    </row>
    <row r="73" spans="1:5" ht="57.75" thickBot="1" x14ac:dyDescent="0.3">
      <c r="A73" s="2" t="s">
        <v>24</v>
      </c>
      <c r="B73" s="3" t="e">
        <f>SUM(#REF!)</f>
        <v>#REF!</v>
      </c>
      <c r="C73" s="34">
        <f>SUM(C74:C77)</f>
        <v>86220</v>
      </c>
      <c r="D73" s="11"/>
      <c r="E73" s="10"/>
    </row>
    <row r="74" spans="1:5" s="27" customFormat="1" ht="15.75" thickBot="1" x14ac:dyDescent="0.3">
      <c r="A74" s="45" t="s">
        <v>64</v>
      </c>
      <c r="B74" s="45"/>
      <c r="C74" s="46">
        <v>338.33</v>
      </c>
      <c r="D74" s="45" t="s">
        <v>33</v>
      </c>
      <c r="E74" s="46">
        <v>19902</v>
      </c>
    </row>
    <row r="75" spans="1:5" s="27" customFormat="1" ht="15.75" thickBot="1" x14ac:dyDescent="0.3">
      <c r="A75" s="45" t="s">
        <v>65</v>
      </c>
      <c r="B75" s="45"/>
      <c r="C75" s="46">
        <v>338.33</v>
      </c>
      <c r="D75" s="45" t="s">
        <v>33</v>
      </c>
      <c r="E75" s="46">
        <v>19902</v>
      </c>
    </row>
    <row r="76" spans="1:5" s="27" customFormat="1" ht="15.75" thickBot="1" x14ac:dyDescent="0.3">
      <c r="A76" s="45" t="s">
        <v>84</v>
      </c>
      <c r="B76" s="45"/>
      <c r="C76" s="46">
        <v>44783.94</v>
      </c>
      <c r="D76" s="45" t="s">
        <v>33</v>
      </c>
      <c r="E76" s="46">
        <v>18279.16</v>
      </c>
    </row>
    <row r="77" spans="1:5" s="27" customFormat="1" ht="15.75" thickBot="1" x14ac:dyDescent="0.3">
      <c r="A77" s="45" t="s">
        <v>85</v>
      </c>
      <c r="B77" s="45"/>
      <c r="C77" s="46">
        <v>40759.4</v>
      </c>
      <c r="D77" s="45" t="s">
        <v>33</v>
      </c>
      <c r="E77" s="46">
        <v>14821.6</v>
      </c>
    </row>
    <row r="78" spans="1:5" x14ac:dyDescent="0.25">
      <c r="A78" s="2" t="s">
        <v>25</v>
      </c>
      <c r="B78" s="3">
        <f>B79</f>
        <v>3508.4745762711868</v>
      </c>
      <c r="C78" s="34">
        <f>C79</f>
        <v>4140</v>
      </c>
      <c r="D78" s="11"/>
      <c r="E78" s="10"/>
    </row>
    <row r="79" spans="1:5" ht="45" x14ac:dyDescent="0.25">
      <c r="A79" s="14" t="s">
        <v>6</v>
      </c>
      <c r="B79" s="13">
        <f>C79/1.18</f>
        <v>3508.4745762711868</v>
      </c>
      <c r="C79" s="37">
        <f>E79*12*5</f>
        <v>4140</v>
      </c>
      <c r="D79" s="14" t="s">
        <v>4</v>
      </c>
      <c r="E79" s="14">
        <v>69</v>
      </c>
    </row>
    <row r="80" spans="1:5" x14ac:dyDescent="0.25">
      <c r="A80" s="2" t="s">
        <v>105</v>
      </c>
      <c r="B80" s="17" t="e">
        <f>B12+B15+B18+#REF!+#REF!+#REF!+B64+B65+B66+B68+B69+B72+B73+B78</f>
        <v>#REF!</v>
      </c>
      <c r="C80" s="38">
        <f>C12+C15+C18+C21+C28+C36+C66+C68+C69+C72+C994+C73+C64+C63</f>
        <v>821844.6</v>
      </c>
      <c r="D80" s="18" t="s">
        <v>26</v>
      </c>
      <c r="E80" s="10"/>
    </row>
    <row r="81" spans="1:5" x14ac:dyDescent="0.25">
      <c r="A81" s="2" t="s">
        <v>106</v>
      </c>
      <c r="B81" s="19"/>
      <c r="C81" s="34">
        <f>C80*1.2+C78</f>
        <v>990353.5199999999</v>
      </c>
      <c r="D81" s="18" t="s">
        <v>26</v>
      </c>
      <c r="E81" s="10"/>
    </row>
    <row r="82" spans="1:5" x14ac:dyDescent="0.25">
      <c r="A82" s="2" t="s">
        <v>107</v>
      </c>
      <c r="B82" s="19"/>
      <c r="C82" s="34">
        <f>C5+C8-C81</f>
        <v>-45496.699999999837</v>
      </c>
      <c r="D82" s="18" t="s">
        <v>26</v>
      </c>
      <c r="E82" s="10"/>
    </row>
    <row r="83" spans="1:5" ht="28.5" x14ac:dyDescent="0.25">
      <c r="A83" s="2" t="s">
        <v>108</v>
      </c>
      <c r="B83" s="3"/>
      <c r="C83" s="34">
        <f>C82+C7</f>
        <v>-36180.189999999828</v>
      </c>
      <c r="D83" s="31" t="s">
        <v>26</v>
      </c>
      <c r="E83" s="10"/>
    </row>
    <row r="84" spans="1:5" s="44" customFormat="1" ht="14.25" x14ac:dyDescent="0.2">
      <c r="A84" s="39" t="s">
        <v>46</v>
      </c>
      <c r="B84" s="40">
        <v>125000</v>
      </c>
      <c r="C84" s="41">
        <v>0</v>
      </c>
      <c r="D84" s="42" t="s">
        <v>26</v>
      </c>
      <c r="E84" s="43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topLeftCell="A31" workbookViewId="0">
      <selection activeCell="C59" sqref="C59"/>
    </sheetView>
  </sheetViews>
  <sheetFormatPr defaultRowHeight="15" x14ac:dyDescent="0.25"/>
  <cols>
    <col min="1" max="1" width="70.5703125" style="27" customWidth="1"/>
    <col min="2" max="2" width="70.5703125" style="27" hidden="1" customWidth="1"/>
    <col min="3" max="3" width="12.5703125" style="27" customWidth="1"/>
    <col min="4" max="4" width="20.5703125" style="27" customWidth="1"/>
    <col min="5" max="5" width="12.5703125" style="27" customWidth="1"/>
    <col min="6" max="16384" width="9.140625" style="27"/>
  </cols>
  <sheetData>
    <row r="2" spans="1:5" x14ac:dyDescent="0.25">
      <c r="A2" s="27" t="s">
        <v>47</v>
      </c>
    </row>
    <row r="3" spans="1:5" x14ac:dyDescent="0.25">
      <c r="A3" s="27" t="s">
        <v>48</v>
      </c>
    </row>
    <row r="4" spans="1:5" ht="15.75" thickBot="1" x14ac:dyDescent="0.3"/>
    <row r="5" spans="1:5" ht="15.75" thickBot="1" x14ac:dyDescent="0.3">
      <c r="A5" s="28" t="s">
        <v>43</v>
      </c>
      <c r="B5" s="28"/>
      <c r="C5" s="28" t="s">
        <v>49</v>
      </c>
      <c r="D5" s="28" t="s">
        <v>42</v>
      </c>
      <c r="E5" s="28" t="s">
        <v>41</v>
      </c>
    </row>
    <row r="6" spans="1:5" s="30" customFormat="1" ht="15.75" thickBot="1" x14ac:dyDescent="0.3">
      <c r="A6" s="48" t="s">
        <v>50</v>
      </c>
      <c r="B6" s="48"/>
      <c r="C6" s="49">
        <v>10023.85</v>
      </c>
      <c r="D6" s="48" t="s">
        <v>30</v>
      </c>
      <c r="E6" s="49">
        <v>155</v>
      </c>
    </row>
    <row r="7" spans="1:5" s="30" customFormat="1" ht="15.75" thickBot="1" x14ac:dyDescent="0.3">
      <c r="A7" s="48" t="s">
        <v>31</v>
      </c>
      <c r="B7" s="48"/>
      <c r="C7" s="49">
        <v>8507.25</v>
      </c>
      <c r="D7" s="48" t="s">
        <v>32</v>
      </c>
      <c r="E7" s="49">
        <v>15</v>
      </c>
    </row>
    <row r="8" spans="1:5" s="30" customFormat="1" ht="15.75" thickBot="1" x14ac:dyDescent="0.3">
      <c r="A8" s="48" t="s">
        <v>51</v>
      </c>
      <c r="B8" s="48"/>
      <c r="C8" s="49">
        <v>1990.2</v>
      </c>
      <c r="D8" s="48" t="s">
        <v>33</v>
      </c>
      <c r="E8" s="49">
        <v>19902</v>
      </c>
    </row>
    <row r="9" spans="1:5" s="30" customFormat="1" ht="15.75" thickBot="1" x14ac:dyDescent="0.3">
      <c r="A9" s="48" t="s">
        <v>52</v>
      </c>
      <c r="B9" s="48"/>
      <c r="C9" s="49">
        <v>1791.18</v>
      </c>
      <c r="D9" s="48" t="s">
        <v>33</v>
      </c>
      <c r="E9" s="49">
        <v>19902</v>
      </c>
    </row>
    <row r="10" spans="1:5" s="30" customFormat="1" ht="15.75" thickBot="1" x14ac:dyDescent="0.3">
      <c r="A10" s="48" t="s">
        <v>53</v>
      </c>
      <c r="B10" s="48"/>
      <c r="C10" s="49">
        <v>23229.16</v>
      </c>
      <c r="D10" s="48" t="s">
        <v>54</v>
      </c>
      <c r="E10" s="49">
        <v>1</v>
      </c>
    </row>
    <row r="11" spans="1:5" s="30" customFormat="1" ht="15.75" thickBot="1" x14ac:dyDescent="0.3">
      <c r="A11" s="48" t="s">
        <v>55</v>
      </c>
      <c r="B11" s="48"/>
      <c r="C11" s="49">
        <v>491.52</v>
      </c>
      <c r="D11" s="48" t="s">
        <v>34</v>
      </c>
      <c r="E11" s="49">
        <v>1</v>
      </c>
    </row>
    <row r="12" spans="1:5" s="30" customFormat="1" ht="15.75" thickBot="1" x14ac:dyDescent="0.3">
      <c r="A12" s="48" t="s">
        <v>35</v>
      </c>
      <c r="B12" s="48"/>
      <c r="C12" s="49">
        <v>5665.52</v>
      </c>
      <c r="D12" s="48" t="s">
        <v>36</v>
      </c>
      <c r="E12" s="49">
        <v>7</v>
      </c>
    </row>
    <row r="13" spans="1:5" s="30" customFormat="1" ht="15.75" thickBot="1" x14ac:dyDescent="0.3">
      <c r="A13" s="48" t="s">
        <v>56</v>
      </c>
      <c r="B13" s="48"/>
      <c r="C13" s="49">
        <v>950.38</v>
      </c>
      <c r="D13" s="48" t="s">
        <v>44</v>
      </c>
      <c r="E13" s="49">
        <v>1</v>
      </c>
    </row>
    <row r="14" spans="1:5" s="30" customFormat="1" ht="15.75" thickBot="1" x14ac:dyDescent="0.3">
      <c r="A14" s="48" t="s">
        <v>57</v>
      </c>
      <c r="B14" s="48"/>
      <c r="C14" s="49">
        <v>48806.89</v>
      </c>
      <c r="D14" s="48" t="s">
        <v>44</v>
      </c>
      <c r="E14" s="49">
        <v>1</v>
      </c>
    </row>
    <row r="15" spans="1:5" s="30" customFormat="1" ht="15.75" thickBot="1" x14ac:dyDescent="0.3">
      <c r="A15" s="48" t="s">
        <v>58</v>
      </c>
      <c r="B15" s="48"/>
      <c r="C15" s="49">
        <v>4364.62</v>
      </c>
      <c r="D15" s="48" t="s">
        <v>59</v>
      </c>
      <c r="E15" s="49">
        <v>2</v>
      </c>
    </row>
    <row r="16" spans="1:5" s="30" customFormat="1" ht="15.75" thickBot="1" x14ac:dyDescent="0.3">
      <c r="A16" s="48" t="s">
        <v>60</v>
      </c>
      <c r="B16" s="48"/>
      <c r="C16" s="49">
        <v>209.55</v>
      </c>
      <c r="D16" s="48" t="s">
        <v>44</v>
      </c>
      <c r="E16" s="49">
        <v>1</v>
      </c>
    </row>
    <row r="17" spans="1:5" s="30" customFormat="1" ht="15.75" thickBot="1" x14ac:dyDescent="0.3">
      <c r="A17" s="48" t="s">
        <v>61</v>
      </c>
      <c r="B17" s="48"/>
      <c r="C17" s="49">
        <v>22604</v>
      </c>
      <c r="D17" s="48" t="s">
        <v>54</v>
      </c>
      <c r="E17" s="49">
        <v>1</v>
      </c>
    </row>
    <row r="18" spans="1:5" s="30" customFormat="1" ht="15.75" thickBot="1" x14ac:dyDescent="0.3">
      <c r="A18" s="48" t="s">
        <v>62</v>
      </c>
      <c r="B18" s="48"/>
      <c r="C18" s="49">
        <v>733740</v>
      </c>
      <c r="D18" s="48" t="s">
        <v>54</v>
      </c>
      <c r="E18" s="49">
        <v>1</v>
      </c>
    </row>
    <row r="19" spans="1:5" s="30" customFormat="1" ht="15.75" thickBot="1" x14ac:dyDescent="0.3">
      <c r="A19" s="48" t="s">
        <v>63</v>
      </c>
      <c r="B19" s="48"/>
      <c r="C19" s="49">
        <v>771.18</v>
      </c>
      <c r="D19" s="48" t="s">
        <v>44</v>
      </c>
      <c r="E19" s="49">
        <v>2</v>
      </c>
    </row>
    <row r="20" spans="1:5" s="30" customFormat="1" ht="15.75" thickBot="1" x14ac:dyDescent="0.3">
      <c r="A20" s="48" t="s">
        <v>64</v>
      </c>
      <c r="B20" s="48"/>
      <c r="C20" s="49">
        <v>338.33</v>
      </c>
      <c r="D20" s="48" t="s">
        <v>33</v>
      </c>
      <c r="E20" s="49">
        <v>19902</v>
      </c>
    </row>
    <row r="21" spans="1:5" s="30" customFormat="1" ht="15.75" thickBot="1" x14ac:dyDescent="0.3">
      <c r="A21" s="48" t="s">
        <v>65</v>
      </c>
      <c r="B21" s="48"/>
      <c r="C21" s="49">
        <v>338.33</v>
      </c>
      <c r="D21" s="48" t="s">
        <v>33</v>
      </c>
      <c r="E21" s="49">
        <v>19902</v>
      </c>
    </row>
    <row r="22" spans="1:5" s="30" customFormat="1" ht="15.75" thickBot="1" x14ac:dyDescent="0.3">
      <c r="A22" s="48" t="s">
        <v>66</v>
      </c>
      <c r="B22" s="48"/>
      <c r="C22" s="49">
        <v>3432.87</v>
      </c>
      <c r="D22" s="48" t="s">
        <v>38</v>
      </c>
      <c r="E22" s="49">
        <v>9</v>
      </c>
    </row>
    <row r="23" spans="1:5" s="30" customFormat="1" ht="15.75" thickBot="1" x14ac:dyDescent="0.3">
      <c r="A23" s="48" t="s">
        <v>45</v>
      </c>
      <c r="B23" s="48"/>
      <c r="C23" s="49">
        <v>199.29</v>
      </c>
      <c r="D23" s="48" t="s">
        <v>44</v>
      </c>
      <c r="E23" s="49">
        <v>1</v>
      </c>
    </row>
    <row r="24" spans="1:5" s="30" customFormat="1" ht="15.75" thickBot="1" x14ac:dyDescent="0.3">
      <c r="A24" s="48" t="s">
        <v>67</v>
      </c>
      <c r="B24" s="48"/>
      <c r="C24" s="49">
        <v>1117.43</v>
      </c>
      <c r="D24" s="48" t="s">
        <v>44</v>
      </c>
      <c r="E24" s="49">
        <v>1</v>
      </c>
    </row>
    <row r="25" spans="1:5" s="30" customFormat="1" ht="15.75" thickBot="1" x14ac:dyDescent="0.3">
      <c r="A25" s="48" t="s">
        <v>40</v>
      </c>
      <c r="B25" s="48"/>
      <c r="C25" s="49">
        <v>1951.04</v>
      </c>
      <c r="D25" s="48" t="s">
        <v>37</v>
      </c>
      <c r="E25" s="49">
        <v>14</v>
      </c>
    </row>
    <row r="26" spans="1:5" s="30" customFormat="1" ht="15.75" thickBot="1" x14ac:dyDescent="0.3">
      <c r="A26" s="48" t="s">
        <v>40</v>
      </c>
      <c r="B26" s="48"/>
      <c r="C26" s="49">
        <v>1254.24</v>
      </c>
      <c r="D26" s="48" t="s">
        <v>37</v>
      </c>
      <c r="E26" s="49">
        <v>9</v>
      </c>
    </row>
    <row r="27" spans="1:5" s="30" customFormat="1" ht="15.75" thickBot="1" x14ac:dyDescent="0.3">
      <c r="A27" s="48" t="s">
        <v>68</v>
      </c>
      <c r="B27" s="48"/>
      <c r="C27" s="49">
        <v>2399.65</v>
      </c>
      <c r="D27" s="48" t="s">
        <v>37</v>
      </c>
      <c r="E27" s="49">
        <v>11</v>
      </c>
    </row>
    <row r="28" spans="1:5" s="30" customFormat="1" ht="15.75" thickBot="1" x14ac:dyDescent="0.3">
      <c r="A28" s="48" t="s">
        <v>69</v>
      </c>
      <c r="B28" s="48"/>
      <c r="C28" s="49">
        <v>981</v>
      </c>
      <c r="D28" s="48" t="s">
        <v>70</v>
      </c>
      <c r="E28" s="49">
        <v>6</v>
      </c>
    </row>
    <row r="29" spans="1:5" s="30" customFormat="1" ht="15.75" thickBot="1" x14ac:dyDescent="0.3">
      <c r="A29" s="48" t="s">
        <v>71</v>
      </c>
      <c r="B29" s="48"/>
      <c r="C29" s="49">
        <v>546.42999999999995</v>
      </c>
      <c r="D29" s="48" t="s">
        <v>44</v>
      </c>
      <c r="E29" s="49">
        <v>1</v>
      </c>
    </row>
    <row r="30" spans="1:5" s="30" customFormat="1" ht="15.75" thickBot="1" x14ac:dyDescent="0.3">
      <c r="A30" s="48" t="s">
        <v>72</v>
      </c>
      <c r="B30" s="48"/>
      <c r="C30" s="49">
        <v>435.01</v>
      </c>
      <c r="D30" s="48" t="s">
        <v>44</v>
      </c>
      <c r="E30" s="49">
        <v>1</v>
      </c>
    </row>
    <row r="31" spans="1:5" s="30" customFormat="1" ht="15.75" thickBot="1" x14ac:dyDescent="0.3">
      <c r="A31" s="48" t="s">
        <v>73</v>
      </c>
      <c r="B31" s="48"/>
      <c r="C31" s="49">
        <v>494.78</v>
      </c>
      <c r="D31" s="48" t="s">
        <v>44</v>
      </c>
      <c r="E31" s="49">
        <v>1</v>
      </c>
    </row>
    <row r="32" spans="1:5" s="30" customFormat="1" ht="15.75" thickBot="1" x14ac:dyDescent="0.3">
      <c r="A32" s="48" t="s">
        <v>74</v>
      </c>
      <c r="B32" s="48"/>
      <c r="C32" s="49">
        <v>1026.8499999999999</v>
      </c>
      <c r="D32" s="48" t="s">
        <v>44</v>
      </c>
      <c r="E32" s="49">
        <v>5</v>
      </c>
    </row>
    <row r="33" spans="1:5" s="30" customFormat="1" ht="15.75" thickBot="1" x14ac:dyDescent="0.3">
      <c r="A33" s="48" t="s">
        <v>75</v>
      </c>
      <c r="B33" s="48"/>
      <c r="C33" s="49">
        <v>1105.32</v>
      </c>
      <c r="D33" s="48" t="s">
        <v>44</v>
      </c>
      <c r="E33" s="49">
        <v>1</v>
      </c>
    </row>
    <row r="34" spans="1:5" s="30" customFormat="1" ht="15.75" thickBot="1" x14ac:dyDescent="0.3">
      <c r="A34" s="48" t="s">
        <v>76</v>
      </c>
      <c r="B34" s="48"/>
      <c r="C34" s="49">
        <v>996.48</v>
      </c>
      <c r="D34" s="48" t="s">
        <v>33</v>
      </c>
      <c r="E34" s="49">
        <v>8</v>
      </c>
    </row>
    <row r="35" spans="1:5" s="30" customFormat="1" ht="15.75" thickBot="1" x14ac:dyDescent="0.3">
      <c r="A35" s="48" t="s">
        <v>77</v>
      </c>
      <c r="B35" s="48"/>
      <c r="C35" s="49">
        <v>4861.5</v>
      </c>
      <c r="D35" s="48" t="s">
        <v>36</v>
      </c>
      <c r="E35" s="49">
        <v>7</v>
      </c>
    </row>
    <row r="36" spans="1:5" s="30" customFormat="1" ht="15.75" thickBot="1" x14ac:dyDescent="0.3">
      <c r="A36" s="48" t="s">
        <v>78</v>
      </c>
      <c r="B36" s="48"/>
      <c r="C36" s="49">
        <v>9879.98</v>
      </c>
      <c r="D36" s="48" t="s">
        <v>44</v>
      </c>
      <c r="E36" s="49">
        <v>2</v>
      </c>
    </row>
    <row r="37" spans="1:5" s="30" customFormat="1" ht="15.75" thickBot="1" x14ac:dyDescent="0.3">
      <c r="A37" s="48" t="s">
        <v>79</v>
      </c>
      <c r="B37" s="48"/>
      <c r="C37" s="49">
        <v>9350.4</v>
      </c>
      <c r="D37" s="48" t="s">
        <v>44</v>
      </c>
      <c r="E37" s="49">
        <v>2</v>
      </c>
    </row>
    <row r="38" spans="1:5" s="30" customFormat="1" ht="15.75" thickBot="1" x14ac:dyDescent="0.3">
      <c r="A38" s="48" t="s">
        <v>80</v>
      </c>
      <c r="B38" s="48"/>
      <c r="C38" s="49">
        <v>17911.8</v>
      </c>
      <c r="D38" s="48" t="s">
        <v>37</v>
      </c>
      <c r="E38" s="49">
        <v>19902</v>
      </c>
    </row>
    <row r="39" spans="1:5" s="30" customFormat="1" ht="15.75" thickBot="1" x14ac:dyDescent="0.3">
      <c r="A39" s="48" t="s">
        <v>81</v>
      </c>
      <c r="B39" s="48"/>
      <c r="C39" s="49">
        <v>19105.919999999998</v>
      </c>
      <c r="D39" s="48" t="s">
        <v>33</v>
      </c>
      <c r="E39" s="49">
        <v>19902</v>
      </c>
    </row>
    <row r="40" spans="1:5" s="30" customFormat="1" ht="15.75" thickBot="1" x14ac:dyDescent="0.3">
      <c r="A40" s="48" t="s">
        <v>82</v>
      </c>
      <c r="B40" s="48"/>
      <c r="C40" s="49">
        <v>33037.32</v>
      </c>
      <c r="D40" s="48" t="s">
        <v>33</v>
      </c>
      <c r="E40" s="49">
        <v>19902</v>
      </c>
    </row>
    <row r="41" spans="1:5" s="30" customFormat="1" ht="15.75" thickBot="1" x14ac:dyDescent="0.3">
      <c r="A41" s="48" t="s">
        <v>83</v>
      </c>
      <c r="B41" s="48"/>
      <c r="C41" s="49">
        <v>37615.440000000002</v>
      </c>
      <c r="D41" s="48" t="s">
        <v>33</v>
      </c>
      <c r="E41" s="49">
        <v>19797.599999999999</v>
      </c>
    </row>
    <row r="42" spans="1:5" s="30" customFormat="1" ht="15.75" thickBot="1" x14ac:dyDescent="0.3">
      <c r="A42" s="48" t="s">
        <v>84</v>
      </c>
      <c r="B42" s="48"/>
      <c r="C42" s="49">
        <v>44783.94</v>
      </c>
      <c r="D42" s="48" t="s">
        <v>33</v>
      </c>
      <c r="E42" s="49">
        <v>18279.16</v>
      </c>
    </row>
    <row r="43" spans="1:5" s="30" customFormat="1" ht="15.75" thickBot="1" x14ac:dyDescent="0.3">
      <c r="A43" s="48" t="s">
        <v>85</v>
      </c>
      <c r="B43" s="48"/>
      <c r="C43" s="49">
        <v>40759.4</v>
      </c>
      <c r="D43" s="48" t="s">
        <v>33</v>
      </c>
      <c r="E43" s="49">
        <v>14821.6</v>
      </c>
    </row>
    <row r="44" spans="1:5" s="30" customFormat="1" ht="15.75" thickBot="1" x14ac:dyDescent="0.3">
      <c r="A44" s="48" t="s">
        <v>86</v>
      </c>
      <c r="B44" s="48"/>
      <c r="C44" s="49">
        <v>78612.899999999994</v>
      </c>
      <c r="D44" s="48" t="s">
        <v>37</v>
      </c>
      <c r="E44" s="49">
        <v>19902</v>
      </c>
    </row>
    <row r="45" spans="1:5" s="30" customFormat="1" ht="15.75" thickBot="1" x14ac:dyDescent="0.3">
      <c r="A45" s="48" t="s">
        <v>87</v>
      </c>
      <c r="B45" s="48"/>
      <c r="C45" s="49">
        <v>81996.240000000005</v>
      </c>
      <c r="D45" s="48" t="s">
        <v>33</v>
      </c>
      <c r="E45" s="49">
        <v>19902</v>
      </c>
    </row>
    <row r="46" spans="1:5" s="30" customFormat="1" ht="15.75" thickBot="1" x14ac:dyDescent="0.3">
      <c r="A46" s="48" t="s">
        <v>88</v>
      </c>
      <c r="B46" s="48"/>
      <c r="C46" s="49">
        <v>2290.7800000000002</v>
      </c>
      <c r="D46" s="48" t="s">
        <v>44</v>
      </c>
      <c r="E46" s="49">
        <v>1</v>
      </c>
    </row>
    <row r="47" spans="1:5" s="30" customFormat="1" ht="15.75" thickBot="1" x14ac:dyDescent="0.3">
      <c r="A47" s="48" t="s">
        <v>39</v>
      </c>
      <c r="B47" s="48"/>
      <c r="C47" s="49">
        <v>10032.4</v>
      </c>
      <c r="D47" s="48" t="s">
        <v>33</v>
      </c>
      <c r="E47" s="49">
        <v>2</v>
      </c>
    </row>
    <row r="48" spans="1:5" s="30" customFormat="1" ht="15.75" thickBot="1" x14ac:dyDescent="0.3">
      <c r="A48" s="48" t="s">
        <v>89</v>
      </c>
      <c r="B48" s="48"/>
      <c r="C48" s="49">
        <v>1791.18</v>
      </c>
      <c r="D48" s="48" t="s">
        <v>33</v>
      </c>
      <c r="E48" s="49">
        <v>19902</v>
      </c>
    </row>
    <row r="49" spans="1:5" s="30" customFormat="1" ht="15.75" thickBot="1" x14ac:dyDescent="0.3">
      <c r="A49" s="48" t="s">
        <v>90</v>
      </c>
      <c r="B49" s="48"/>
      <c r="C49" s="49">
        <v>1791.18</v>
      </c>
      <c r="D49" s="48" t="s">
        <v>33</v>
      </c>
      <c r="E49" s="49">
        <v>19902</v>
      </c>
    </row>
    <row r="50" spans="1:5" s="30" customFormat="1" ht="15.75" thickBot="1" x14ac:dyDescent="0.3">
      <c r="A50" s="48" t="s">
        <v>91</v>
      </c>
      <c r="B50" s="48"/>
      <c r="C50" s="49">
        <v>1409.58</v>
      </c>
      <c r="D50" s="48" t="s">
        <v>92</v>
      </c>
      <c r="E50" s="49">
        <v>1</v>
      </c>
    </row>
    <row r="51" spans="1:5" s="30" customFormat="1" ht="15.75" thickBot="1" x14ac:dyDescent="0.3">
      <c r="A51" s="48" t="s">
        <v>93</v>
      </c>
      <c r="B51" s="48"/>
      <c r="C51" s="49">
        <v>2705</v>
      </c>
      <c r="D51" s="48" t="s">
        <v>38</v>
      </c>
      <c r="E51" s="49">
        <v>1</v>
      </c>
    </row>
    <row r="52" spans="1:5" s="30" customFormat="1" ht="15.75" thickBot="1" x14ac:dyDescent="0.3">
      <c r="A52" s="48" t="s">
        <v>94</v>
      </c>
      <c r="B52" s="48"/>
      <c r="C52" s="49">
        <v>2984.68</v>
      </c>
      <c r="D52" s="48" t="s">
        <v>44</v>
      </c>
      <c r="E52" s="49">
        <v>2</v>
      </c>
    </row>
    <row r="53" spans="1:5" s="30" customFormat="1" ht="15.75" thickBot="1" x14ac:dyDescent="0.3">
      <c r="A53" s="48" t="s">
        <v>95</v>
      </c>
      <c r="B53" s="48"/>
      <c r="C53" s="49">
        <v>7562.76</v>
      </c>
      <c r="D53" s="48" t="s">
        <v>33</v>
      </c>
      <c r="E53" s="49">
        <v>19902</v>
      </c>
    </row>
    <row r="54" spans="1:5" s="30" customFormat="1" ht="15.75" thickBot="1" x14ac:dyDescent="0.3">
      <c r="A54" s="48" t="s">
        <v>96</v>
      </c>
      <c r="B54" s="48"/>
      <c r="C54" s="49">
        <v>7562.76</v>
      </c>
      <c r="D54" s="48" t="s">
        <v>33</v>
      </c>
      <c r="E54" s="49">
        <v>19902</v>
      </c>
    </row>
    <row r="55" spans="1:5" s="30" customFormat="1" ht="15.75" thickBot="1" x14ac:dyDescent="0.3">
      <c r="A55" s="48" t="s">
        <v>97</v>
      </c>
      <c r="B55" s="48"/>
      <c r="C55" s="49">
        <v>617.09</v>
      </c>
      <c r="D55" s="48" t="s">
        <v>44</v>
      </c>
      <c r="E55" s="49">
        <v>1</v>
      </c>
    </row>
    <row r="56" spans="1:5" s="30" customFormat="1" ht="15.75" thickBot="1" x14ac:dyDescent="0.3">
      <c r="A56" s="48" t="s">
        <v>98</v>
      </c>
      <c r="B56" s="48"/>
      <c r="C56" s="49">
        <v>4105</v>
      </c>
      <c r="D56" s="48" t="s">
        <v>99</v>
      </c>
      <c r="E56" s="49">
        <v>1</v>
      </c>
    </row>
    <row r="57" spans="1:5" ht="15.75" thickBot="1" x14ac:dyDescent="0.3">
      <c r="A57" s="45"/>
      <c r="B57" s="45"/>
      <c r="C57" s="47">
        <f>SUM(C6:C56)</f>
        <v>1300529.5999999999</v>
      </c>
      <c r="D57" s="45"/>
      <c r="E57" s="46"/>
    </row>
    <row r="59" spans="1:5" x14ac:dyDescent="0.25">
      <c r="C59" s="27">
        <v>1300529.5999999999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красноярская 24</vt:lpstr>
      <vt:lpstr>накоп 2020</vt:lpstr>
      <vt:lpstr>Лист3</vt:lpstr>
      <vt:lpstr>'красноярская 24'!Область_печати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2019-01-30T01:28:25Z</cp:lastPrinted>
  <dcterms:created xsi:type="dcterms:W3CDTF">2016-03-18T02:51:51Z</dcterms:created>
  <dcterms:modified xsi:type="dcterms:W3CDTF">2021-03-04T23:24:40Z</dcterms:modified>
</cp:coreProperties>
</file>