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Лист1!$A$1:$E$88</definedName>
  </definedNames>
  <calcPr calcId="125725"/>
</workbook>
</file>

<file path=xl/calcChain.xml><?xml version="1.0" encoding="utf-8"?>
<calcChain xmlns="http://schemas.openxmlformats.org/spreadsheetml/2006/main">
  <c r="C27" i="1"/>
  <c r="C42"/>
  <c r="C53" l="1"/>
  <c r="C62" i="2" l="1"/>
  <c r="C43" i="1" l="1"/>
  <c r="C79" l="1"/>
  <c r="C75"/>
  <c r="C69"/>
  <c r="C20"/>
  <c r="C18"/>
  <c r="C15"/>
  <c r="C12"/>
  <c r="C87" l="1"/>
  <c r="F87" s="1"/>
  <c r="C9"/>
  <c r="C8" s="1"/>
  <c r="C10" s="1"/>
  <c r="C7"/>
  <c r="C86" l="1"/>
  <c r="B69" l="1"/>
  <c r="C85" l="1"/>
  <c r="C88" l="1"/>
  <c r="B79"/>
  <c r="B73"/>
  <c r="C89" l="1"/>
  <c r="C90" s="1"/>
  <c r="B86"/>
  <c r="B85" s="1"/>
  <c r="B78"/>
  <c r="B75"/>
  <c r="B74"/>
  <c r="B72"/>
  <c r="B18"/>
  <c r="B15"/>
  <c r="B12"/>
  <c r="B87" l="1"/>
</calcChain>
</file>

<file path=xl/sharedStrings.xml><?xml version="1.0" encoding="utf-8"?>
<sst xmlns="http://schemas.openxmlformats.org/spreadsheetml/2006/main" count="284" uniqueCount="116">
  <si>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</si>
  <si>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</si>
  <si>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</si>
  <si>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</si>
  <si>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</si>
  <si>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</si>
  <si>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</si>
  <si>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</si>
  <si>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</si>
  <si>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</si>
  <si>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</si>
  <si>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</si>
  <si>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</si>
  <si>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</si>
  <si>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</si>
  <si>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</si>
  <si>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</si>
  <si>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</si>
  <si>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</si>
  <si>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</si>
  <si>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</si>
  <si>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</si>
  <si>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</si>
  <si>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</si>
  <si>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</si>
  <si>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</si>
  <si>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</si>
  <si>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</si>
  <si>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</si>
  <si>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Прибрежная, д. 4</t>
  </si>
  <si>
    <t>Чел.</t>
  </si>
  <si>
    <t>м2</t>
  </si>
  <si>
    <t>Закрытие и открытие стояков</t>
  </si>
  <si>
    <t>1 стояк</t>
  </si>
  <si>
    <t>м</t>
  </si>
  <si>
    <t>Устранение свищей хомутами</t>
  </si>
  <si>
    <t>Очистка канализационной сети</t>
  </si>
  <si>
    <t xml:space="preserve">По адресу ПРИБРЕЖНАЯ ул. д.4                                           </t>
  </si>
  <si>
    <t>Наименование работ</t>
  </si>
  <si>
    <t>Cуммa</t>
  </si>
  <si>
    <t>Ед.изм</t>
  </si>
  <si>
    <t>Кол-во</t>
  </si>
  <si>
    <t>Выезд а/машины по заявке</t>
  </si>
  <si>
    <t>выезд</t>
  </si>
  <si>
    <t>шт.</t>
  </si>
  <si>
    <t>Замена электрической лампы накаливания</t>
  </si>
  <si>
    <t>Замена электропатрона с материалами при закрытой арматуре</t>
  </si>
  <si>
    <t>Навеска замка (крабовый)</t>
  </si>
  <si>
    <t>Смена вентиля д.25 мм</t>
  </si>
  <si>
    <t>Смена задвижек д.80</t>
  </si>
  <si>
    <t>Удаление воздуха со стояков отопления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</si>
  <si>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</si>
  <si>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</si>
  <si>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К=0,9;1</t>
  </si>
  <si>
    <t>Уборка МОП 3,4 кв. 2020 г. К=0,9;1</t>
  </si>
  <si>
    <t>Вывоз ТКО 1,2 кв. 2020 г. К=0,6;0,8;0,85;0,9;1</t>
  </si>
  <si>
    <t>Гор.вода потр.при содер.общего имущ. в МКД 1,2кв.2020г.6-9эт.К=0,85;0,</t>
  </si>
  <si>
    <t>Гор.вода потр.при содер.общего имущ. в МКД 3,4 кв.2020г.6-9эт.К=0,9</t>
  </si>
  <si>
    <t>Хол.вода потр.при содер.общ.имущ.в МКД 1.2 кв. 2020г.6-9 эт. К=0,85;0,</t>
  </si>
  <si>
    <t>Хол.вода потр.при содер.общ.имущ.в МКД 3.4 кв. 2020г.6-9 эт. К=0,9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</si>
  <si>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</si>
  <si>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</si>
  <si>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</si>
  <si>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</si>
  <si>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Содержание ДРС 1,2 кв. 2020 г. коэф. 0,85;0,9;1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</si>
  <si>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</si>
  <si>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</si>
  <si>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</si>
  <si>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Ремонт детской площадки</t>
  </si>
  <si>
    <t>площадка</t>
  </si>
  <si>
    <t>Уборка придомовой территории 1,2 кв. 2020 г. К=0,85;0,9;1</t>
  </si>
  <si>
    <t>Уборка придомовой территории 3,4 кв. 2020 г. К=0,9;1</t>
  </si>
  <si>
    <t>Замена стояка ХВС</t>
  </si>
  <si>
    <t>Осмотр подвала</t>
  </si>
  <si>
    <t>1 дом</t>
  </si>
  <si>
    <t>Осмотр сантех. оборудования</t>
  </si>
  <si>
    <t>Отключение отопления</t>
  </si>
  <si>
    <t>Очистка подвала, ул. Прибрежная д.4</t>
  </si>
  <si>
    <t>дом</t>
  </si>
  <si>
    <t>Очистка труб ХВС, ГВС</t>
  </si>
  <si>
    <t>Подготовка и гидропромывка дома</t>
  </si>
  <si>
    <t>Подготовка и сдача теплового узла</t>
  </si>
  <si>
    <t>узел</t>
  </si>
  <si>
    <t>Ремонт полотенцесушителя</t>
  </si>
  <si>
    <t>Сброс воздуха со стояков отопления с использованием а/м газель</t>
  </si>
  <si>
    <t>Сварка свищей на стояках</t>
  </si>
  <si>
    <t>Смена труб ХВС и ГВС д.50</t>
  </si>
  <si>
    <t>Смена труб канализации д.100</t>
  </si>
  <si>
    <t>Чистка фильтра</t>
  </si>
  <si>
    <t>окраска розлива</t>
  </si>
  <si>
    <t>розлив</t>
  </si>
  <si>
    <t>Замена пакетных выключателей</t>
  </si>
  <si>
    <t>Замена эл.провода</t>
  </si>
  <si>
    <t>метр</t>
  </si>
  <si>
    <t>Замена электропатрона с материалами при открытой арматуре</t>
  </si>
  <si>
    <t>Замена электропроводки</t>
  </si>
  <si>
    <t>Очистка козырька над входом в подъезд от различного вида мусора</t>
  </si>
  <si>
    <t>Ремонт межпанельных швов монтажной пеной с использованием автовышки</t>
  </si>
  <si>
    <t>Установка светодиодного фонаря</t>
  </si>
  <si>
    <t>Установка электро розетки в местах общего пользования</t>
  </si>
  <si>
    <t>замена пакетных выключателей</t>
  </si>
  <si>
    <t>замена электропроводки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</si>
  <si>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</si>
  <si>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</si>
  <si>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</si>
  <si>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</si>
  <si>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</si>
  <si>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</si>
  <si>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</si>
  <si>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</si>
  <si>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</si>
  <si>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 xml:space="preserve">Накопительная по работам за период c  01.01.2020 по  31.12.2020 г.                                                                                   </t>
  </si>
  <si>
    <t>Изоляция труб отопления</t>
  </si>
  <si>
    <t>подвал</t>
  </si>
  <si>
    <t>утепление и герметизация межпанельных швов</t>
  </si>
  <si>
    <t>Чистка подвала Прибрежная, 4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</si>
</sst>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&quot;р.&quot;"/>
    <numFmt numFmtId="166" formatCode="_-* #&quot; &quot;##0.00_-;\-* #&quot; &quot;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58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6" fillId="3" borderId="2" xfId="3" applyFont="1" applyFill="1" applyBorder="1" applyAlignment="1">
      <alignment horizontal="center" vertical="center" wrapText="1"/>
    </xf>
    <xf numFmtId="166" fontId="0" fillId="0" borderId="6" xfId="0" applyNumberFormat="1" applyFill="1" applyBorder="1"/>
    <xf numFmtId="49" fontId="0" fillId="4" borderId="6" xfId="0" applyNumberFormat="1" applyFill="1" applyBorder="1"/>
    <xf numFmtId="166" fontId="0" fillId="4" borderId="6" xfId="0" applyNumberFormat="1" applyFill="1" applyBorder="1"/>
    <xf numFmtId="0" fontId="0" fillId="4" borderId="0" xfId="0" applyFill="1"/>
    <xf numFmtId="166" fontId="12" fillId="0" borderId="6" xfId="0" applyNumberFormat="1" applyFont="1" applyFill="1" applyBorder="1"/>
    <xf numFmtId="0" fontId="6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9" fontId="0" fillId="0" borderId="8" xfId="0" applyNumberFormat="1" applyFill="1" applyBorder="1"/>
    <xf numFmtId="166" fontId="0" fillId="0" borderId="8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66" fontId="0" fillId="0" borderId="10" xfId="0" applyNumberFormat="1" applyFill="1" applyBorder="1"/>
    <xf numFmtId="166" fontId="0" fillId="0" borderId="11" xfId="0" applyNumberFormat="1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&#1087;&#1088;&#1080;&#1073;&#1088;&#1077;&#1078;&#1085;&#1072;&#1103;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2">
          <cell r="C62">
            <v>1091764.22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19" workbookViewId="0">
      <selection activeCell="E36" sqref="E36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7.42578125" style="19" customWidth="1"/>
    <col min="7" max="16384" width="9.140625" style="19"/>
  </cols>
  <sheetData>
    <row r="1" spans="1:5" ht="37.5" customHeight="1">
      <c r="A1" s="52" t="s">
        <v>7</v>
      </c>
      <c r="B1" s="52"/>
      <c r="C1" s="52"/>
      <c r="D1" s="52"/>
      <c r="E1" s="52"/>
    </row>
    <row r="2" spans="1:5" ht="17.25" customHeight="1">
      <c r="A2" s="29" t="s">
        <v>29</v>
      </c>
      <c r="B2" s="9" t="s">
        <v>5</v>
      </c>
      <c r="C2" s="54" t="s">
        <v>102</v>
      </c>
      <c r="D2" s="54"/>
      <c r="E2" s="54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55" t="s">
        <v>28</v>
      </c>
      <c r="B4" s="56"/>
      <c r="C4" s="56"/>
      <c r="D4" s="56"/>
      <c r="E4" s="57"/>
    </row>
    <row r="5" spans="1:5" ht="28.5">
      <c r="A5" s="20" t="s">
        <v>103</v>
      </c>
      <c r="B5" s="1"/>
      <c r="C5" s="4">
        <v>1451399.86</v>
      </c>
      <c r="D5" s="22" t="s">
        <v>26</v>
      </c>
      <c r="E5" s="8"/>
    </row>
    <row r="6" spans="1:5">
      <c r="A6" s="20" t="s">
        <v>104</v>
      </c>
      <c r="B6" s="1"/>
      <c r="C6" s="4">
        <v>2039952.63</v>
      </c>
      <c r="D6" s="22" t="s">
        <v>26</v>
      </c>
      <c r="E6" s="8"/>
    </row>
    <row r="7" spans="1:5">
      <c r="A7" s="20" t="s">
        <v>105</v>
      </c>
      <c r="B7" s="1"/>
      <c r="C7" s="4">
        <f>C6-C5</f>
        <v>588552.76999999979</v>
      </c>
      <c r="D7" s="22" t="s">
        <v>26</v>
      </c>
      <c r="E7" s="8"/>
    </row>
    <row r="8" spans="1:5">
      <c r="A8" s="20" t="s">
        <v>8</v>
      </c>
      <c r="B8" s="1"/>
      <c r="C8" s="4">
        <f>C9</f>
        <v>6372</v>
      </c>
      <c r="D8" s="22" t="s">
        <v>26</v>
      </c>
      <c r="E8" s="8"/>
    </row>
    <row r="9" spans="1:5">
      <c r="A9" s="20" t="s">
        <v>9</v>
      </c>
      <c r="B9" s="1"/>
      <c r="C9" s="23">
        <f>531*12</f>
        <v>6372</v>
      </c>
      <c r="D9" s="22" t="s">
        <v>26</v>
      </c>
      <c r="E9" s="8"/>
    </row>
    <row r="10" spans="1:5">
      <c r="A10" s="30" t="s">
        <v>106</v>
      </c>
      <c r="B10" s="9"/>
      <c r="C10" s="10">
        <f>C5+C8-C9</f>
        <v>1451399.86</v>
      </c>
      <c r="D10" s="22" t="s">
        <v>26</v>
      </c>
      <c r="E10" s="2"/>
    </row>
    <row r="11" spans="1:5">
      <c r="A11" s="53" t="s">
        <v>10</v>
      </c>
      <c r="B11" s="53"/>
      <c r="C11" s="53"/>
      <c r="D11" s="53"/>
      <c r="E11" s="53"/>
    </row>
    <row r="12" spans="1:5" ht="29.25" thickBot="1">
      <c r="A12" s="25" t="s">
        <v>11</v>
      </c>
      <c r="B12" s="9" t="e">
        <f>#REF!</f>
        <v>#REF!</v>
      </c>
      <c r="C12" s="10">
        <f>SUM(C13:C14)</f>
        <v>209077.56</v>
      </c>
      <c r="D12" s="3"/>
      <c r="E12" s="2"/>
    </row>
    <row r="13" spans="1:5" s="32" customFormat="1" ht="15.75" thickBot="1">
      <c r="A13" s="34" t="s">
        <v>51</v>
      </c>
      <c r="B13" s="34"/>
      <c r="C13" s="38">
        <v>102336.6</v>
      </c>
      <c r="D13" s="34" t="s">
        <v>34</v>
      </c>
      <c r="E13" s="38">
        <v>25908</v>
      </c>
    </row>
    <row r="14" spans="1:5" s="32" customFormat="1" ht="15.75" thickBot="1">
      <c r="A14" s="34" t="s">
        <v>52</v>
      </c>
      <c r="B14" s="34"/>
      <c r="C14" s="38">
        <v>106740.96</v>
      </c>
      <c r="D14" s="34" t="s">
        <v>31</v>
      </c>
      <c r="E14" s="38">
        <v>25908</v>
      </c>
    </row>
    <row r="15" spans="1:5" ht="29.25" thickBot="1">
      <c r="A15" s="25" t="s">
        <v>12</v>
      </c>
      <c r="B15" s="9" t="e">
        <f>#REF!</f>
        <v>#REF!</v>
      </c>
      <c r="C15" s="10">
        <f>SUM(C16:C17)</f>
        <v>98720.739999999991</v>
      </c>
      <c r="D15" s="3"/>
      <c r="E15" s="2"/>
    </row>
    <row r="16" spans="1:5" s="32" customFormat="1" ht="15.75" thickBot="1">
      <c r="A16" s="34" t="s">
        <v>53</v>
      </c>
      <c r="B16" s="34"/>
      <c r="C16" s="38">
        <v>45862.720000000001</v>
      </c>
      <c r="D16" s="34" t="s">
        <v>31</v>
      </c>
      <c r="E16" s="38">
        <v>25911.14</v>
      </c>
    </row>
    <row r="17" spans="1:5" s="32" customFormat="1" ht="15.75" thickBot="1">
      <c r="A17" s="34" t="s">
        <v>54</v>
      </c>
      <c r="B17" s="34"/>
      <c r="C17" s="38">
        <v>52858.02</v>
      </c>
      <c r="D17" s="34" t="s">
        <v>31</v>
      </c>
      <c r="E17" s="38">
        <v>25910.799999999999</v>
      </c>
    </row>
    <row r="18" spans="1:5" ht="29.25" thickBot="1">
      <c r="A18" s="25" t="s">
        <v>13</v>
      </c>
      <c r="B18" s="11" t="e">
        <f>#REF!+#REF!</f>
        <v>#REF!</v>
      </c>
      <c r="C18" s="10">
        <f>SUM(C19:C19)</f>
        <v>11446.59</v>
      </c>
      <c r="D18" s="5"/>
      <c r="E18" s="2"/>
    </row>
    <row r="19" spans="1:5" s="32" customFormat="1" ht="15.75" thickBot="1">
      <c r="A19" s="34" t="s">
        <v>55</v>
      </c>
      <c r="B19" s="34"/>
      <c r="C19" s="38">
        <v>11446.59</v>
      </c>
      <c r="D19" s="34" t="s">
        <v>30</v>
      </c>
      <c r="E19" s="38">
        <v>177</v>
      </c>
    </row>
    <row r="20" spans="1:5" ht="43.5" thickBot="1">
      <c r="A20" s="25" t="s">
        <v>14</v>
      </c>
      <c r="B20" s="9"/>
      <c r="C20" s="10">
        <f>SUM(C21:C26)</f>
        <v>120213.12</v>
      </c>
      <c r="D20" s="3"/>
      <c r="E20" s="2"/>
    </row>
    <row r="21" spans="1:5" s="32" customFormat="1" ht="15.75" thickBot="1">
      <c r="A21" s="34" t="s">
        <v>56</v>
      </c>
      <c r="B21" s="34"/>
      <c r="C21" s="38">
        <v>3627.12</v>
      </c>
      <c r="D21" s="34" t="s">
        <v>31</v>
      </c>
      <c r="E21" s="38">
        <v>25908</v>
      </c>
    </row>
    <row r="22" spans="1:5" s="32" customFormat="1" ht="15.75" thickBot="1">
      <c r="A22" s="34" t="s">
        <v>57</v>
      </c>
      <c r="B22" s="34"/>
      <c r="C22" s="38">
        <v>3627.12</v>
      </c>
      <c r="D22" s="34" t="s">
        <v>31</v>
      </c>
      <c r="E22" s="38">
        <v>25908</v>
      </c>
    </row>
    <row r="23" spans="1:5" s="32" customFormat="1" ht="15.75" thickBot="1">
      <c r="A23" s="34" t="s">
        <v>58</v>
      </c>
      <c r="B23" s="34"/>
      <c r="C23" s="38">
        <v>3108.96</v>
      </c>
      <c r="D23" s="34" t="s">
        <v>31</v>
      </c>
      <c r="E23" s="38">
        <v>25908</v>
      </c>
    </row>
    <row r="24" spans="1:5" s="32" customFormat="1" ht="15.75" thickBot="1">
      <c r="A24" s="34" t="s">
        <v>59</v>
      </c>
      <c r="B24" s="34"/>
      <c r="C24" s="38">
        <v>3108.96</v>
      </c>
      <c r="D24" s="34" t="s">
        <v>31</v>
      </c>
      <c r="E24" s="38">
        <v>25908</v>
      </c>
    </row>
    <row r="25" spans="1:5" s="32" customFormat="1" ht="15.75" thickBot="1">
      <c r="A25" s="34" t="s">
        <v>60</v>
      </c>
      <c r="B25" s="34"/>
      <c r="C25" s="38">
        <v>53370.48</v>
      </c>
      <c r="D25" s="34" t="s">
        <v>31</v>
      </c>
      <c r="E25" s="38">
        <v>25908</v>
      </c>
    </row>
    <row r="26" spans="1:5" s="32" customFormat="1" ht="15.75" thickBot="1">
      <c r="A26" s="34" t="s">
        <v>61</v>
      </c>
      <c r="B26" s="34"/>
      <c r="C26" s="38">
        <v>53370.48</v>
      </c>
      <c r="D26" s="34" t="s">
        <v>31</v>
      </c>
      <c r="E26" s="38">
        <v>25908</v>
      </c>
    </row>
    <row r="27" spans="1:5" ht="43.5" outlineLevel="1" thickBot="1">
      <c r="A27" s="25" t="s">
        <v>15</v>
      </c>
      <c r="B27" s="21"/>
      <c r="C27" s="10">
        <f>SUM(C28:C42)</f>
        <v>308693.14</v>
      </c>
      <c r="D27" s="21"/>
      <c r="E27" s="21"/>
    </row>
    <row r="28" spans="1:5" s="32" customFormat="1" ht="15.75" thickBot="1">
      <c r="A28" s="34" t="s">
        <v>91</v>
      </c>
      <c r="B28" s="34"/>
      <c r="C28" s="38">
        <v>362.51</v>
      </c>
      <c r="D28" s="34" t="s">
        <v>44</v>
      </c>
      <c r="E28" s="38">
        <v>1</v>
      </c>
    </row>
    <row r="29" spans="1:5" s="32" customFormat="1" ht="15.75" thickBot="1">
      <c r="A29" s="34" t="s">
        <v>92</v>
      </c>
      <c r="B29" s="34"/>
      <c r="C29" s="38">
        <v>1089.6099999999999</v>
      </c>
      <c r="D29" s="34" t="s">
        <v>93</v>
      </c>
      <c r="E29" s="38">
        <v>1</v>
      </c>
    </row>
    <row r="30" spans="1:5" s="32" customFormat="1" ht="15.75" thickBot="1">
      <c r="A30" s="34" t="s">
        <v>45</v>
      </c>
      <c r="B30" s="34"/>
      <c r="C30" s="38">
        <v>4367</v>
      </c>
      <c r="D30" s="34" t="s">
        <v>44</v>
      </c>
      <c r="E30" s="38">
        <v>55</v>
      </c>
    </row>
    <row r="31" spans="1:5" s="32" customFormat="1" ht="15.75" thickBot="1">
      <c r="A31" s="34" t="s">
        <v>46</v>
      </c>
      <c r="B31" s="34"/>
      <c r="C31" s="38">
        <v>1559.74</v>
      </c>
      <c r="D31" s="34" t="s">
        <v>44</v>
      </c>
      <c r="E31" s="38">
        <v>7</v>
      </c>
    </row>
    <row r="32" spans="1:5" s="32" customFormat="1" ht="15.75" thickBot="1">
      <c r="A32" s="34" t="s">
        <v>94</v>
      </c>
      <c r="B32" s="34"/>
      <c r="C32" s="38">
        <v>5765.25</v>
      </c>
      <c r="D32" s="34" t="s">
        <v>44</v>
      </c>
      <c r="E32" s="38">
        <v>25</v>
      </c>
    </row>
    <row r="33" spans="1:5" s="32" customFormat="1" ht="15.75" thickBot="1">
      <c r="A33" s="34" t="s">
        <v>95</v>
      </c>
      <c r="B33" s="34"/>
      <c r="C33" s="38">
        <v>19257.7</v>
      </c>
      <c r="D33" s="34" t="s">
        <v>34</v>
      </c>
      <c r="E33" s="38">
        <v>82</v>
      </c>
    </row>
    <row r="34" spans="1:5" s="32" customFormat="1" ht="15.75" thickBot="1">
      <c r="A34" s="34" t="s">
        <v>47</v>
      </c>
      <c r="B34" s="34"/>
      <c r="C34" s="38">
        <v>333.38</v>
      </c>
      <c r="D34" s="34" t="s">
        <v>44</v>
      </c>
      <c r="E34" s="38">
        <v>1</v>
      </c>
    </row>
    <row r="35" spans="1:5" s="32" customFormat="1" ht="15.75" thickBot="1">
      <c r="A35" s="34" t="s">
        <v>115</v>
      </c>
      <c r="B35" s="34"/>
      <c r="C35" s="38">
        <v>42321.22</v>
      </c>
      <c r="D35" s="34" t="s">
        <v>78</v>
      </c>
      <c r="E35" s="38">
        <v>1</v>
      </c>
    </row>
    <row r="36" spans="1:5" s="32" customFormat="1" ht="15.75" thickBot="1">
      <c r="A36" s="34" t="s">
        <v>96</v>
      </c>
      <c r="B36" s="34"/>
      <c r="C36" s="38">
        <v>122.5</v>
      </c>
      <c r="D36" s="34" t="s">
        <v>44</v>
      </c>
      <c r="E36" s="38">
        <v>1</v>
      </c>
    </row>
    <row r="37" spans="1:5" s="32" customFormat="1" ht="15.75" thickBot="1">
      <c r="A37" s="34" t="s">
        <v>97</v>
      </c>
      <c r="B37" s="34"/>
      <c r="C37" s="38">
        <v>103936</v>
      </c>
      <c r="D37" s="34" t="s">
        <v>34</v>
      </c>
      <c r="E37" s="38">
        <v>64</v>
      </c>
    </row>
    <row r="38" spans="1:5" s="32" customFormat="1" ht="15.75" thickBot="1">
      <c r="A38" s="34" t="s">
        <v>98</v>
      </c>
      <c r="B38" s="34"/>
      <c r="C38" s="38">
        <v>640.16</v>
      </c>
      <c r="D38" s="34" t="s">
        <v>44</v>
      </c>
      <c r="E38" s="38">
        <v>2</v>
      </c>
    </row>
    <row r="39" spans="1:5" s="32" customFormat="1" ht="15.75" thickBot="1">
      <c r="A39" s="34" t="s">
        <v>99</v>
      </c>
      <c r="B39" s="34"/>
      <c r="C39" s="38">
        <v>726.2</v>
      </c>
      <c r="D39" s="34" t="s">
        <v>44</v>
      </c>
      <c r="E39" s="38">
        <v>2</v>
      </c>
    </row>
    <row r="40" spans="1:5" s="32" customFormat="1" ht="15.75" thickBot="1">
      <c r="A40" s="34" t="s">
        <v>100</v>
      </c>
      <c r="B40" s="34"/>
      <c r="C40" s="38">
        <v>725.02</v>
      </c>
      <c r="D40" s="34" t="s">
        <v>44</v>
      </c>
      <c r="E40" s="38">
        <v>2</v>
      </c>
    </row>
    <row r="41" spans="1:5" s="32" customFormat="1" ht="15.75" thickBot="1">
      <c r="A41" s="46" t="s">
        <v>101</v>
      </c>
      <c r="B41" s="46"/>
      <c r="C41" s="47">
        <v>1174.25</v>
      </c>
      <c r="D41" s="46" t="s">
        <v>34</v>
      </c>
      <c r="E41" s="47">
        <v>5</v>
      </c>
    </row>
    <row r="42" spans="1:5" s="32" customFormat="1" ht="15.75" thickBot="1">
      <c r="A42" s="48" t="s">
        <v>114</v>
      </c>
      <c r="B42" s="49"/>
      <c r="C42" s="50">
        <f>93*1358.2</f>
        <v>126312.6</v>
      </c>
      <c r="D42" s="49" t="s">
        <v>34</v>
      </c>
      <c r="E42" s="51">
        <v>93</v>
      </c>
    </row>
    <row r="43" spans="1:5" s="24" customFormat="1" ht="57.75" outlineLevel="2" thickBot="1">
      <c r="A43" s="43" t="s">
        <v>16</v>
      </c>
      <c r="B43" s="44"/>
      <c r="C43" s="45">
        <f>SUM(C44:C67)</f>
        <v>167417.62999999998</v>
      </c>
      <c r="D43" s="44"/>
      <c r="E43" s="44"/>
    </row>
    <row r="44" spans="1:5" s="32" customFormat="1" ht="15.75" thickBot="1">
      <c r="A44" s="34" t="s">
        <v>42</v>
      </c>
      <c r="B44" s="34"/>
      <c r="C44" s="38">
        <v>6238.65</v>
      </c>
      <c r="D44" s="34" t="s">
        <v>43</v>
      </c>
      <c r="E44" s="38">
        <v>11</v>
      </c>
    </row>
    <row r="45" spans="1:5" s="32" customFormat="1" ht="15.75" thickBot="1">
      <c r="A45" s="34" t="s">
        <v>32</v>
      </c>
      <c r="B45" s="34"/>
      <c r="C45" s="38">
        <v>8093.6</v>
      </c>
      <c r="D45" s="34" t="s">
        <v>33</v>
      </c>
      <c r="E45" s="38">
        <v>10</v>
      </c>
    </row>
    <row r="46" spans="1:5" s="32" customFormat="1" ht="15.75" thickBot="1">
      <c r="A46" s="34" t="s">
        <v>72</v>
      </c>
      <c r="B46" s="34"/>
      <c r="C46" s="38">
        <v>5077</v>
      </c>
      <c r="D46" s="34" t="s">
        <v>33</v>
      </c>
      <c r="E46" s="38">
        <v>1</v>
      </c>
    </row>
    <row r="47" spans="1:5" s="32" customFormat="1" ht="15.75" thickBot="1">
      <c r="A47" s="34" t="s">
        <v>73</v>
      </c>
      <c r="B47" s="34"/>
      <c r="C47" s="38">
        <v>1907.15</v>
      </c>
      <c r="D47" s="34" t="s">
        <v>74</v>
      </c>
      <c r="E47" s="38">
        <v>5</v>
      </c>
    </row>
    <row r="48" spans="1:5" s="32" customFormat="1" ht="15.75" thickBot="1">
      <c r="A48" s="34" t="s">
        <v>75</v>
      </c>
      <c r="B48" s="34"/>
      <c r="C48" s="38">
        <v>199.29</v>
      </c>
      <c r="D48" s="34" t="s">
        <v>44</v>
      </c>
      <c r="E48" s="38">
        <v>1</v>
      </c>
    </row>
    <row r="49" spans="1:5" s="32" customFormat="1" ht="15.75" thickBot="1">
      <c r="A49" s="34" t="s">
        <v>76</v>
      </c>
      <c r="B49" s="34"/>
      <c r="C49" s="38">
        <v>1117.43</v>
      </c>
      <c r="D49" s="34" t="s">
        <v>44</v>
      </c>
      <c r="E49" s="38">
        <v>1</v>
      </c>
    </row>
    <row r="50" spans="1:5" s="32" customFormat="1" ht="15.75" thickBot="1">
      <c r="A50" s="34" t="s">
        <v>36</v>
      </c>
      <c r="B50" s="34"/>
      <c r="C50" s="38">
        <v>418.08</v>
      </c>
      <c r="D50" s="34" t="s">
        <v>34</v>
      </c>
      <c r="E50" s="38">
        <v>3</v>
      </c>
    </row>
    <row r="51" spans="1:5" s="32" customFormat="1" ht="15.75" thickBot="1">
      <c r="A51" s="34" t="s">
        <v>77</v>
      </c>
      <c r="B51" s="34"/>
      <c r="C51" s="38">
        <v>12093.77</v>
      </c>
      <c r="D51" s="34" t="s">
        <v>78</v>
      </c>
      <c r="E51" s="38">
        <v>1</v>
      </c>
    </row>
    <row r="52" spans="1:5" s="32" customFormat="1" ht="15.75" thickBot="1">
      <c r="A52" s="34" t="s">
        <v>79</v>
      </c>
      <c r="B52" s="34"/>
      <c r="C52" s="38">
        <v>12.07</v>
      </c>
      <c r="D52" s="34" t="s">
        <v>34</v>
      </c>
      <c r="E52" s="38">
        <v>0.1</v>
      </c>
    </row>
    <row r="53" spans="1:5" s="32" customFormat="1" ht="15.75" thickBot="1">
      <c r="A53" s="34" t="s">
        <v>112</v>
      </c>
      <c r="B53" s="34"/>
      <c r="C53" s="38">
        <f>54*281+54*227</f>
        <v>27432</v>
      </c>
      <c r="D53" s="34" t="s">
        <v>113</v>
      </c>
      <c r="E53" s="38">
        <v>1</v>
      </c>
    </row>
    <row r="54" spans="1:5" s="32" customFormat="1" ht="15.75" thickBot="1">
      <c r="A54" s="34" t="s">
        <v>80</v>
      </c>
      <c r="B54" s="34"/>
      <c r="C54" s="38">
        <v>1716.13</v>
      </c>
      <c r="D54" s="34" t="s">
        <v>74</v>
      </c>
      <c r="E54" s="38">
        <v>1</v>
      </c>
    </row>
    <row r="55" spans="1:5" s="32" customFormat="1" ht="15.75" thickBot="1">
      <c r="A55" s="34" t="s">
        <v>81</v>
      </c>
      <c r="B55" s="34"/>
      <c r="C55" s="38">
        <v>42207.519999999997</v>
      </c>
      <c r="D55" s="34" t="s">
        <v>82</v>
      </c>
      <c r="E55" s="38">
        <v>1</v>
      </c>
    </row>
    <row r="56" spans="1:5" s="32" customFormat="1" ht="15.75" thickBot="1">
      <c r="A56" s="34" t="s">
        <v>83</v>
      </c>
      <c r="B56" s="34"/>
      <c r="C56" s="38">
        <v>617.09</v>
      </c>
      <c r="D56" s="34" t="s">
        <v>44</v>
      </c>
      <c r="E56" s="38">
        <v>1</v>
      </c>
    </row>
    <row r="57" spans="1:5" s="32" customFormat="1" ht="15.75" thickBot="1">
      <c r="A57" s="34" t="s">
        <v>84</v>
      </c>
      <c r="B57" s="34"/>
      <c r="C57" s="38">
        <v>15973.5</v>
      </c>
      <c r="D57" s="34" t="s">
        <v>33</v>
      </c>
      <c r="E57" s="38">
        <v>23</v>
      </c>
    </row>
    <row r="58" spans="1:5" s="32" customFormat="1" ht="15.75" thickBot="1">
      <c r="A58" s="34" t="s">
        <v>85</v>
      </c>
      <c r="B58" s="34"/>
      <c r="C58" s="38">
        <v>537.21</v>
      </c>
      <c r="D58" s="34" t="s">
        <v>44</v>
      </c>
      <c r="E58" s="38">
        <v>1</v>
      </c>
    </row>
    <row r="59" spans="1:5" s="32" customFormat="1" ht="15.75" thickBot="1">
      <c r="A59" s="34" t="s">
        <v>48</v>
      </c>
      <c r="B59" s="34"/>
      <c r="C59" s="38">
        <v>753.93</v>
      </c>
      <c r="D59" s="34" t="s">
        <v>44</v>
      </c>
      <c r="E59" s="38">
        <v>1</v>
      </c>
    </row>
    <row r="60" spans="1:5" s="32" customFormat="1" ht="15.75" thickBot="1">
      <c r="A60" s="34" t="s">
        <v>49</v>
      </c>
      <c r="B60" s="34"/>
      <c r="C60" s="38">
        <v>4675.2</v>
      </c>
      <c r="D60" s="34" t="s">
        <v>44</v>
      </c>
      <c r="E60" s="38">
        <v>1</v>
      </c>
    </row>
    <row r="61" spans="1:5" s="32" customFormat="1" ht="15.75" thickBot="1">
      <c r="A61" s="34" t="s">
        <v>86</v>
      </c>
      <c r="B61" s="34"/>
      <c r="C61" s="38">
        <v>6294</v>
      </c>
      <c r="D61" s="34" t="s">
        <v>34</v>
      </c>
      <c r="E61" s="38">
        <v>3</v>
      </c>
    </row>
    <row r="62" spans="1:5" s="32" customFormat="1" ht="15.75" thickBot="1">
      <c r="A62" s="34" t="s">
        <v>87</v>
      </c>
      <c r="B62" s="34"/>
      <c r="C62" s="38">
        <v>4932</v>
      </c>
      <c r="D62" s="34" t="s">
        <v>34</v>
      </c>
      <c r="E62" s="38">
        <v>4.5</v>
      </c>
    </row>
    <row r="63" spans="1:5" s="32" customFormat="1" ht="15.75" thickBot="1">
      <c r="A63" s="34" t="s">
        <v>50</v>
      </c>
      <c r="B63" s="34"/>
      <c r="C63" s="38">
        <v>2176.44</v>
      </c>
      <c r="D63" s="34" t="s">
        <v>33</v>
      </c>
      <c r="E63" s="38">
        <v>3</v>
      </c>
    </row>
    <row r="64" spans="1:5" s="32" customFormat="1" ht="15.75" thickBot="1">
      <c r="A64" s="34" t="s">
        <v>35</v>
      </c>
      <c r="B64" s="34"/>
      <c r="C64" s="38">
        <v>514.02</v>
      </c>
      <c r="D64" s="34" t="s">
        <v>44</v>
      </c>
      <c r="E64" s="38">
        <v>3</v>
      </c>
    </row>
    <row r="65" spans="1:5" s="32" customFormat="1" ht="15.75" thickBot="1">
      <c r="A65" s="34" t="s">
        <v>88</v>
      </c>
      <c r="B65" s="34"/>
      <c r="C65" s="38">
        <v>319.55</v>
      </c>
      <c r="D65" s="34" t="s">
        <v>44</v>
      </c>
      <c r="E65" s="38">
        <v>1</v>
      </c>
    </row>
    <row r="66" spans="1:5" s="32" customFormat="1" ht="15.75" thickBot="1">
      <c r="A66" s="34" t="s">
        <v>89</v>
      </c>
      <c r="B66" s="34"/>
      <c r="C66" s="38">
        <v>12056</v>
      </c>
      <c r="D66" s="34" t="s">
        <v>90</v>
      </c>
      <c r="E66" s="38">
        <v>1</v>
      </c>
    </row>
    <row r="67" spans="1:5" s="32" customFormat="1" ht="15.75" thickBot="1">
      <c r="A67" s="34" t="s">
        <v>89</v>
      </c>
      <c r="B67" s="34"/>
      <c r="C67" s="38">
        <v>12056</v>
      </c>
      <c r="D67" s="34" t="s">
        <v>90</v>
      </c>
      <c r="E67" s="38">
        <v>1</v>
      </c>
    </row>
    <row r="68" spans="1:5" s="24" customFormat="1" ht="28.5" outlineLevel="2">
      <c r="A68" s="25" t="s">
        <v>17</v>
      </c>
      <c r="B68" s="26"/>
      <c r="C68" s="27"/>
      <c r="D68" s="26"/>
      <c r="E68" s="26"/>
    </row>
    <row r="69" spans="1:5" ht="29.25" thickBot="1">
      <c r="A69" s="25" t="s">
        <v>18</v>
      </c>
      <c r="B69" s="9" t="e">
        <f>SUM(#REF!)</f>
        <v>#REF!</v>
      </c>
      <c r="C69" s="10">
        <f>C70+C71</f>
        <v>212704.68</v>
      </c>
      <c r="D69" s="3"/>
      <c r="E69" s="2"/>
    </row>
    <row r="70" spans="1:5" s="32" customFormat="1" ht="15.75" thickBot="1">
      <c r="A70" s="34" t="s">
        <v>62</v>
      </c>
      <c r="B70" s="34"/>
      <c r="C70" s="38">
        <v>104927.4</v>
      </c>
      <c r="D70" s="34" t="s">
        <v>31</v>
      </c>
      <c r="E70" s="38">
        <v>25908</v>
      </c>
    </row>
    <row r="71" spans="1:5" s="32" customFormat="1" ht="15.75" thickBot="1">
      <c r="A71" s="34" t="s">
        <v>63</v>
      </c>
      <c r="B71" s="34"/>
      <c r="C71" s="38">
        <v>107777.28</v>
      </c>
      <c r="D71" s="34" t="s">
        <v>31</v>
      </c>
      <c r="E71" s="38">
        <v>25908</v>
      </c>
    </row>
    <row r="72" spans="1:5" ht="28.5">
      <c r="A72" s="25" t="s">
        <v>19</v>
      </c>
      <c r="B72" s="9" t="e">
        <f>#REF!</f>
        <v>#REF!</v>
      </c>
      <c r="C72" s="10">
        <v>0</v>
      </c>
      <c r="D72" s="3"/>
      <c r="E72" s="2"/>
    </row>
    <row r="73" spans="1:5" ht="28.5">
      <c r="A73" s="25" t="s">
        <v>20</v>
      </c>
      <c r="B73" s="9" t="e">
        <f>#REF!+#REF!</f>
        <v>#REF!</v>
      </c>
      <c r="C73" s="10">
        <v>0</v>
      </c>
      <c r="D73" s="3"/>
      <c r="E73" s="2"/>
    </row>
    <row r="74" spans="1:5" ht="28.5">
      <c r="A74" s="25" t="s">
        <v>21</v>
      </c>
      <c r="B74" s="9" t="e">
        <f>#REF!</f>
        <v>#REF!</v>
      </c>
      <c r="C74" s="10">
        <v>0</v>
      </c>
      <c r="D74" s="3"/>
      <c r="E74" s="2"/>
    </row>
    <row r="75" spans="1:5" ht="29.25" thickBot="1">
      <c r="A75" s="25" t="s">
        <v>22</v>
      </c>
      <c r="B75" s="9" t="e">
        <f>#REF!+#REF!</f>
        <v>#REF!</v>
      </c>
      <c r="C75" s="10">
        <f>C76+C77</f>
        <v>48447.96</v>
      </c>
      <c r="D75" s="3"/>
      <c r="E75" s="2"/>
    </row>
    <row r="76" spans="1:5" s="32" customFormat="1" ht="15.75" thickBot="1">
      <c r="A76" s="34" t="s">
        <v>64</v>
      </c>
      <c r="B76" s="34"/>
      <c r="C76" s="38">
        <v>23576.28</v>
      </c>
      <c r="D76" s="34" t="s">
        <v>34</v>
      </c>
      <c r="E76" s="38">
        <v>25908</v>
      </c>
    </row>
    <row r="77" spans="1:5" s="32" customFormat="1" ht="15.75" thickBot="1">
      <c r="A77" s="34" t="s">
        <v>65</v>
      </c>
      <c r="B77" s="34"/>
      <c r="C77" s="38">
        <v>24871.68</v>
      </c>
      <c r="D77" s="34" t="s">
        <v>31</v>
      </c>
      <c r="E77" s="38">
        <v>25908</v>
      </c>
    </row>
    <row r="78" spans="1:5" ht="42.75">
      <c r="A78" s="25" t="s">
        <v>23</v>
      </c>
      <c r="B78" s="9" t="e">
        <f>#REF!</f>
        <v>#REF!</v>
      </c>
      <c r="C78" s="10">
        <v>0</v>
      </c>
      <c r="D78" s="3"/>
      <c r="E78" s="2"/>
    </row>
    <row r="79" spans="1:5" ht="57.75" thickBot="1">
      <c r="A79" s="25" t="s">
        <v>24</v>
      </c>
      <c r="B79" s="9" t="e">
        <f>SUM(#REF!)</f>
        <v>#REF!</v>
      </c>
      <c r="C79" s="10">
        <f>SUM(C80:C84)</f>
        <v>111108.62</v>
      </c>
      <c r="D79" s="3"/>
      <c r="E79" s="2"/>
    </row>
    <row r="80" spans="1:5" s="32" customFormat="1" ht="15.75" thickBot="1">
      <c r="A80" s="34" t="s">
        <v>66</v>
      </c>
      <c r="B80" s="34"/>
      <c r="C80" s="38">
        <v>440.44</v>
      </c>
      <c r="D80" s="34" t="s">
        <v>31</v>
      </c>
      <c r="E80" s="38">
        <v>25908</v>
      </c>
    </row>
    <row r="81" spans="1:7" s="32" customFormat="1" ht="15.75" thickBot="1">
      <c r="A81" s="34" t="s">
        <v>67</v>
      </c>
      <c r="B81" s="34"/>
      <c r="C81" s="38">
        <v>440.44</v>
      </c>
      <c r="D81" s="34" t="s">
        <v>31</v>
      </c>
      <c r="E81" s="38">
        <v>25908</v>
      </c>
    </row>
    <row r="82" spans="1:7" s="32" customFormat="1" ht="15.75" thickBot="1">
      <c r="A82" s="34" t="s">
        <v>68</v>
      </c>
      <c r="B82" s="34"/>
      <c r="C82" s="38">
        <v>7620.34</v>
      </c>
      <c r="D82" s="34" t="s">
        <v>69</v>
      </c>
      <c r="E82" s="38">
        <v>1</v>
      </c>
    </row>
    <row r="83" spans="1:7" s="32" customFormat="1" ht="15.75" thickBot="1">
      <c r="A83" s="34" t="s">
        <v>70</v>
      </c>
      <c r="B83" s="34"/>
      <c r="C83" s="38">
        <v>48194.720000000001</v>
      </c>
      <c r="D83" s="34" t="s">
        <v>31</v>
      </c>
      <c r="E83" s="38">
        <v>25911.14</v>
      </c>
    </row>
    <row r="84" spans="1:7" s="32" customFormat="1" ht="15.75" thickBot="1">
      <c r="A84" s="34" t="s">
        <v>71</v>
      </c>
      <c r="B84" s="34"/>
      <c r="C84" s="38">
        <v>54412.68</v>
      </c>
      <c r="D84" s="34" t="s">
        <v>31</v>
      </c>
      <c r="E84" s="38">
        <v>25910.799999999999</v>
      </c>
    </row>
    <row r="85" spans="1:7">
      <c r="A85" s="25" t="s">
        <v>25</v>
      </c>
      <c r="B85" s="9">
        <f>B86</f>
        <v>14745.762711864407</v>
      </c>
      <c r="C85" s="10">
        <f>C86</f>
        <v>17400</v>
      </c>
      <c r="D85" s="3"/>
      <c r="E85" s="2"/>
    </row>
    <row r="86" spans="1:7" ht="45">
      <c r="A86" s="5" t="s">
        <v>6</v>
      </c>
      <c r="B86" s="11">
        <f>C86/1.18</f>
        <v>14745.762711864407</v>
      </c>
      <c r="C86" s="12">
        <f>E86*12*5</f>
        <v>17400</v>
      </c>
      <c r="D86" s="5" t="s">
        <v>4</v>
      </c>
      <c r="E86" s="5">
        <v>290</v>
      </c>
    </row>
    <row r="87" spans="1:7">
      <c r="A87" s="30" t="s">
        <v>107</v>
      </c>
      <c r="B87" s="13" t="e">
        <f>B12+B15+B18+#REF!+#REF!+#REF!+B69+B72+B73+B74+B75+B78+B79+B85</f>
        <v>#REF!</v>
      </c>
      <c r="C87" s="14">
        <f>C12+C15+C18+C20+C27+C43+C73+C74+C75+C78+C1000+C79+C69+C68</f>
        <v>1287830.0399999998</v>
      </c>
      <c r="D87" s="28" t="s">
        <v>26</v>
      </c>
      <c r="E87" s="2"/>
      <c r="F87" s="31" t="b">
        <f>C87=[1]Лист1!$C$62</f>
        <v>0</v>
      </c>
      <c r="G87" s="31"/>
    </row>
    <row r="88" spans="1:7">
      <c r="A88" s="30" t="s">
        <v>108</v>
      </c>
      <c r="B88" s="15"/>
      <c r="C88" s="10">
        <f>C87*1.2+C85</f>
        <v>1562796.0479999997</v>
      </c>
      <c r="D88" s="28" t="s">
        <v>26</v>
      </c>
      <c r="E88" s="2"/>
    </row>
    <row r="89" spans="1:7">
      <c r="A89" s="30" t="s">
        <v>109</v>
      </c>
      <c r="B89" s="15"/>
      <c r="C89" s="10">
        <f>C5+C8-C88</f>
        <v>-105024.18799999962</v>
      </c>
      <c r="D89" s="28" t="s">
        <v>26</v>
      </c>
      <c r="E89" s="2"/>
    </row>
    <row r="90" spans="1:7" ht="28.5">
      <c r="A90" s="35" t="s">
        <v>110</v>
      </c>
      <c r="B90" s="15"/>
      <c r="C90" s="10">
        <f>C89+C7</f>
        <v>483528.58200000017</v>
      </c>
      <c r="D90" s="36" t="s">
        <v>26</v>
      </c>
      <c r="E90" s="37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2"/>
  <sheetViews>
    <sheetView topLeftCell="A31" workbookViewId="0">
      <selection activeCell="A14" sqref="A14"/>
    </sheetView>
  </sheetViews>
  <sheetFormatPr defaultRowHeight="15"/>
  <cols>
    <col min="1" max="1" width="70.5703125" style="32" customWidth="1"/>
    <col min="2" max="2" width="70.5703125" style="32" hidden="1" customWidth="1"/>
    <col min="3" max="3" width="12.5703125" style="32" customWidth="1"/>
    <col min="4" max="4" width="20.5703125" style="32" customWidth="1"/>
    <col min="5" max="5" width="12.5703125" style="32" customWidth="1"/>
    <col min="6" max="16384" width="9.140625" style="32"/>
  </cols>
  <sheetData>
    <row r="2" spans="1:5">
      <c r="A2" s="32" t="s">
        <v>111</v>
      </c>
    </row>
    <row r="3" spans="1:5">
      <c r="A3" s="32" t="s">
        <v>37</v>
      </c>
    </row>
    <row r="4" spans="1:5" ht="15.75" thickBot="1"/>
    <row r="5" spans="1:5" ht="15.75" thickBot="1">
      <c r="A5" s="33" t="s">
        <v>38</v>
      </c>
      <c r="B5" s="33"/>
      <c r="C5" s="33" t="s">
        <v>39</v>
      </c>
      <c r="D5" s="33" t="s">
        <v>40</v>
      </c>
      <c r="E5" s="33" t="s">
        <v>41</v>
      </c>
    </row>
    <row r="6" spans="1:5" s="41" customFormat="1" ht="15.75" thickBot="1">
      <c r="A6" s="39" t="s">
        <v>55</v>
      </c>
      <c r="B6" s="39"/>
      <c r="C6" s="40">
        <v>11446.59</v>
      </c>
      <c r="D6" s="39" t="s">
        <v>30</v>
      </c>
      <c r="E6" s="40">
        <v>177</v>
      </c>
    </row>
    <row r="7" spans="1:5" s="41" customFormat="1" ht="15.75" thickBot="1">
      <c r="A7" s="39" t="s">
        <v>42</v>
      </c>
      <c r="B7" s="39"/>
      <c r="C7" s="40">
        <v>6238.65</v>
      </c>
      <c r="D7" s="39" t="s">
        <v>43</v>
      </c>
      <c r="E7" s="40">
        <v>11</v>
      </c>
    </row>
    <row r="8" spans="1:5" s="41" customFormat="1" ht="15.75" thickBot="1">
      <c r="A8" s="39" t="s">
        <v>56</v>
      </c>
      <c r="B8" s="39"/>
      <c r="C8" s="40">
        <v>3627.12</v>
      </c>
      <c r="D8" s="39" t="s">
        <v>31</v>
      </c>
      <c r="E8" s="40">
        <v>25908</v>
      </c>
    </row>
    <row r="9" spans="1:5" s="41" customFormat="1" ht="15.75" thickBot="1">
      <c r="A9" s="39" t="s">
        <v>57</v>
      </c>
      <c r="B9" s="39"/>
      <c r="C9" s="40">
        <v>3627.12</v>
      </c>
      <c r="D9" s="39" t="s">
        <v>31</v>
      </c>
      <c r="E9" s="40">
        <v>25908</v>
      </c>
    </row>
    <row r="10" spans="1:5" s="41" customFormat="1" ht="15.75" thickBot="1">
      <c r="A10" s="39" t="s">
        <v>32</v>
      </c>
      <c r="B10" s="39"/>
      <c r="C10" s="40">
        <v>8093.6</v>
      </c>
      <c r="D10" s="39" t="s">
        <v>33</v>
      </c>
      <c r="E10" s="40">
        <v>10</v>
      </c>
    </row>
    <row r="11" spans="1:5" s="41" customFormat="1" ht="15.75" thickBot="1">
      <c r="A11" s="39" t="s">
        <v>91</v>
      </c>
      <c r="B11" s="39"/>
      <c r="C11" s="40">
        <v>362.51</v>
      </c>
      <c r="D11" s="39" t="s">
        <v>44</v>
      </c>
      <c r="E11" s="40">
        <v>1</v>
      </c>
    </row>
    <row r="12" spans="1:5" s="41" customFormat="1" ht="15.75" thickBot="1">
      <c r="A12" s="39" t="s">
        <v>72</v>
      </c>
      <c r="B12" s="39"/>
      <c r="C12" s="40">
        <v>5077</v>
      </c>
      <c r="D12" s="39" t="s">
        <v>33</v>
      </c>
      <c r="E12" s="40">
        <v>1</v>
      </c>
    </row>
    <row r="13" spans="1:5" s="41" customFormat="1" ht="15.75" thickBot="1">
      <c r="A13" s="39" t="s">
        <v>92</v>
      </c>
      <c r="B13" s="39"/>
      <c r="C13" s="40">
        <v>1089.6099999999999</v>
      </c>
      <c r="D13" s="39" t="s">
        <v>93</v>
      </c>
      <c r="E13" s="40">
        <v>1</v>
      </c>
    </row>
    <row r="14" spans="1:5" s="41" customFormat="1" ht="15.75" thickBot="1">
      <c r="A14" s="39" t="s">
        <v>45</v>
      </c>
      <c r="B14" s="39"/>
      <c r="C14" s="40">
        <v>4367</v>
      </c>
      <c r="D14" s="39" t="s">
        <v>44</v>
      </c>
      <c r="E14" s="40">
        <v>55</v>
      </c>
    </row>
    <row r="15" spans="1:5" s="41" customFormat="1" ht="15.75" thickBot="1">
      <c r="A15" s="39" t="s">
        <v>46</v>
      </c>
      <c r="B15" s="39"/>
      <c r="C15" s="40">
        <v>1559.74</v>
      </c>
      <c r="D15" s="39" t="s">
        <v>44</v>
      </c>
      <c r="E15" s="40">
        <v>7</v>
      </c>
    </row>
    <row r="16" spans="1:5" s="41" customFormat="1" ht="15.75" thickBot="1">
      <c r="A16" s="39" t="s">
        <v>94</v>
      </c>
      <c r="B16" s="39"/>
      <c r="C16" s="40">
        <v>5765.25</v>
      </c>
      <c r="D16" s="39" t="s">
        <v>44</v>
      </c>
      <c r="E16" s="40">
        <v>25</v>
      </c>
    </row>
    <row r="17" spans="1:5" s="41" customFormat="1" ht="15.75" thickBot="1">
      <c r="A17" s="39" t="s">
        <v>95</v>
      </c>
      <c r="B17" s="39"/>
      <c r="C17" s="40">
        <v>19257.7</v>
      </c>
      <c r="D17" s="39" t="s">
        <v>34</v>
      </c>
      <c r="E17" s="40">
        <v>82</v>
      </c>
    </row>
    <row r="18" spans="1:5" s="41" customFormat="1" ht="15.75" thickBot="1">
      <c r="A18" s="39" t="s">
        <v>47</v>
      </c>
      <c r="B18" s="39"/>
      <c r="C18" s="40">
        <v>333.38</v>
      </c>
      <c r="D18" s="39" t="s">
        <v>44</v>
      </c>
      <c r="E18" s="40">
        <v>1</v>
      </c>
    </row>
    <row r="19" spans="1:5" s="41" customFormat="1" ht="15.75" thickBot="1">
      <c r="A19" s="39" t="s">
        <v>66</v>
      </c>
      <c r="B19" s="39"/>
      <c r="C19" s="40">
        <v>440.44</v>
      </c>
      <c r="D19" s="39" t="s">
        <v>31</v>
      </c>
      <c r="E19" s="40">
        <v>25908</v>
      </c>
    </row>
    <row r="20" spans="1:5" s="41" customFormat="1" ht="15.75" thickBot="1">
      <c r="A20" s="39" t="s">
        <v>67</v>
      </c>
      <c r="B20" s="39"/>
      <c r="C20" s="40">
        <v>440.44</v>
      </c>
      <c r="D20" s="39" t="s">
        <v>31</v>
      </c>
      <c r="E20" s="40">
        <v>25908</v>
      </c>
    </row>
    <row r="21" spans="1:5" s="41" customFormat="1" ht="15.75" thickBot="1">
      <c r="A21" s="39" t="s">
        <v>73</v>
      </c>
      <c r="B21" s="39"/>
      <c r="C21" s="40">
        <v>1907.15</v>
      </c>
      <c r="D21" s="39" t="s">
        <v>74</v>
      </c>
      <c r="E21" s="40">
        <v>5</v>
      </c>
    </row>
    <row r="22" spans="1:5" s="41" customFormat="1" ht="15.75" thickBot="1">
      <c r="A22" s="39" t="s">
        <v>75</v>
      </c>
      <c r="B22" s="39"/>
      <c r="C22" s="40">
        <v>199.29</v>
      </c>
      <c r="D22" s="39" t="s">
        <v>44</v>
      </c>
      <c r="E22" s="40">
        <v>1</v>
      </c>
    </row>
    <row r="23" spans="1:5" s="41" customFormat="1" ht="15.75" thickBot="1">
      <c r="A23" s="39" t="s">
        <v>76</v>
      </c>
      <c r="B23" s="39"/>
      <c r="C23" s="40">
        <v>1117.43</v>
      </c>
      <c r="D23" s="39" t="s">
        <v>44</v>
      </c>
      <c r="E23" s="40">
        <v>1</v>
      </c>
    </row>
    <row r="24" spans="1:5" s="41" customFormat="1" ht="15.75" thickBot="1">
      <c r="A24" s="39" t="s">
        <v>36</v>
      </c>
      <c r="B24" s="39"/>
      <c r="C24" s="40">
        <v>418.08</v>
      </c>
      <c r="D24" s="39" t="s">
        <v>34</v>
      </c>
      <c r="E24" s="40">
        <v>3</v>
      </c>
    </row>
    <row r="25" spans="1:5" s="41" customFormat="1" ht="15.75" thickBot="1">
      <c r="A25" s="39" t="s">
        <v>96</v>
      </c>
      <c r="B25" s="39"/>
      <c r="C25" s="40">
        <v>122.5</v>
      </c>
      <c r="D25" s="39" t="s">
        <v>44</v>
      </c>
      <c r="E25" s="40">
        <v>1</v>
      </c>
    </row>
    <row r="26" spans="1:5" s="41" customFormat="1" ht="15.75" thickBot="1">
      <c r="A26" s="39" t="s">
        <v>77</v>
      </c>
      <c r="B26" s="39"/>
      <c r="C26" s="40">
        <v>12093.77</v>
      </c>
      <c r="D26" s="39" t="s">
        <v>78</v>
      </c>
      <c r="E26" s="40">
        <v>1</v>
      </c>
    </row>
    <row r="27" spans="1:5" s="41" customFormat="1" ht="15.75" thickBot="1">
      <c r="A27" s="39" t="s">
        <v>79</v>
      </c>
      <c r="B27" s="39"/>
      <c r="C27" s="40">
        <v>12.07</v>
      </c>
      <c r="D27" s="39" t="s">
        <v>34</v>
      </c>
      <c r="E27" s="40">
        <v>0.1</v>
      </c>
    </row>
    <row r="28" spans="1:5" s="41" customFormat="1" ht="15.75" thickBot="1">
      <c r="A28" s="39" t="s">
        <v>80</v>
      </c>
      <c r="B28" s="39"/>
      <c r="C28" s="40">
        <v>1716.13</v>
      </c>
      <c r="D28" s="39" t="s">
        <v>74</v>
      </c>
      <c r="E28" s="40">
        <v>1</v>
      </c>
    </row>
    <row r="29" spans="1:5" s="41" customFormat="1" ht="15.75" thickBot="1">
      <c r="A29" s="39" t="s">
        <v>81</v>
      </c>
      <c r="B29" s="39"/>
      <c r="C29" s="40">
        <v>42207.519999999997</v>
      </c>
      <c r="D29" s="39" t="s">
        <v>82</v>
      </c>
      <c r="E29" s="40">
        <v>1</v>
      </c>
    </row>
    <row r="30" spans="1:5" s="41" customFormat="1" ht="15.75" thickBot="1">
      <c r="A30" s="39" t="s">
        <v>68</v>
      </c>
      <c r="B30" s="39"/>
      <c r="C30" s="40">
        <v>7620.34</v>
      </c>
      <c r="D30" s="39" t="s">
        <v>69</v>
      </c>
      <c r="E30" s="40">
        <v>1</v>
      </c>
    </row>
    <row r="31" spans="1:5" s="41" customFormat="1" ht="15.75" thickBot="1">
      <c r="A31" s="39" t="s">
        <v>97</v>
      </c>
      <c r="B31" s="39"/>
      <c r="C31" s="40">
        <v>103936</v>
      </c>
      <c r="D31" s="39" t="s">
        <v>34</v>
      </c>
      <c r="E31" s="40">
        <v>64</v>
      </c>
    </row>
    <row r="32" spans="1:5" s="41" customFormat="1" ht="15.75" thickBot="1">
      <c r="A32" s="39" t="s">
        <v>83</v>
      </c>
      <c r="B32" s="39"/>
      <c r="C32" s="40">
        <v>617.09</v>
      </c>
      <c r="D32" s="39" t="s">
        <v>44</v>
      </c>
      <c r="E32" s="40">
        <v>1</v>
      </c>
    </row>
    <row r="33" spans="1:5" s="41" customFormat="1" ht="15.75" thickBot="1">
      <c r="A33" s="39" t="s">
        <v>84</v>
      </c>
      <c r="B33" s="39"/>
      <c r="C33" s="40">
        <v>15973.5</v>
      </c>
      <c r="D33" s="39" t="s">
        <v>33</v>
      </c>
      <c r="E33" s="40">
        <v>23</v>
      </c>
    </row>
    <row r="34" spans="1:5" s="41" customFormat="1" ht="15.75" thickBot="1">
      <c r="A34" s="39" t="s">
        <v>85</v>
      </c>
      <c r="B34" s="39"/>
      <c r="C34" s="40">
        <v>537.21</v>
      </c>
      <c r="D34" s="39" t="s">
        <v>44</v>
      </c>
      <c r="E34" s="40">
        <v>1</v>
      </c>
    </row>
    <row r="35" spans="1:5" s="41" customFormat="1" ht="15.75" thickBot="1">
      <c r="A35" s="39" t="s">
        <v>48</v>
      </c>
      <c r="B35" s="39"/>
      <c r="C35" s="40">
        <v>753.93</v>
      </c>
      <c r="D35" s="39" t="s">
        <v>44</v>
      </c>
      <c r="E35" s="40">
        <v>1</v>
      </c>
    </row>
    <row r="36" spans="1:5" s="41" customFormat="1" ht="15.75" thickBot="1">
      <c r="A36" s="39" t="s">
        <v>49</v>
      </c>
      <c r="B36" s="39"/>
      <c r="C36" s="40">
        <v>4675.2</v>
      </c>
      <c r="D36" s="39" t="s">
        <v>44</v>
      </c>
      <c r="E36" s="40">
        <v>1</v>
      </c>
    </row>
    <row r="37" spans="1:5" s="41" customFormat="1" ht="15.75" thickBot="1">
      <c r="A37" s="39" t="s">
        <v>86</v>
      </c>
      <c r="B37" s="39"/>
      <c r="C37" s="40">
        <v>6294</v>
      </c>
      <c r="D37" s="39" t="s">
        <v>34</v>
      </c>
      <c r="E37" s="40">
        <v>3</v>
      </c>
    </row>
    <row r="38" spans="1:5" s="41" customFormat="1" ht="15.75" thickBot="1">
      <c r="A38" s="39" t="s">
        <v>87</v>
      </c>
      <c r="B38" s="39"/>
      <c r="C38" s="40">
        <v>4932</v>
      </c>
      <c r="D38" s="39" t="s">
        <v>34</v>
      </c>
      <c r="E38" s="40">
        <v>4.5</v>
      </c>
    </row>
    <row r="39" spans="1:5" s="41" customFormat="1" ht="15.75" thickBot="1">
      <c r="A39" s="39" t="s">
        <v>64</v>
      </c>
      <c r="B39" s="39"/>
      <c r="C39" s="40">
        <v>23576.28</v>
      </c>
      <c r="D39" s="39" t="s">
        <v>34</v>
      </c>
      <c r="E39" s="40">
        <v>25908</v>
      </c>
    </row>
    <row r="40" spans="1:5" s="41" customFormat="1" ht="15.75" thickBot="1">
      <c r="A40" s="39" t="s">
        <v>65</v>
      </c>
      <c r="B40" s="39"/>
      <c r="C40" s="40">
        <v>24871.68</v>
      </c>
      <c r="D40" s="39" t="s">
        <v>31</v>
      </c>
      <c r="E40" s="40">
        <v>25908</v>
      </c>
    </row>
    <row r="41" spans="1:5" s="41" customFormat="1" ht="15.75" thickBot="1">
      <c r="A41" s="39" t="s">
        <v>62</v>
      </c>
      <c r="B41" s="39"/>
      <c r="C41" s="40">
        <v>104927.4</v>
      </c>
      <c r="D41" s="39" t="s">
        <v>31</v>
      </c>
      <c r="E41" s="40">
        <v>25908</v>
      </c>
    </row>
    <row r="42" spans="1:5" s="41" customFormat="1" ht="15.75" thickBot="1">
      <c r="A42" s="39" t="s">
        <v>63</v>
      </c>
      <c r="B42" s="39"/>
      <c r="C42" s="40">
        <v>107777.28</v>
      </c>
      <c r="D42" s="39" t="s">
        <v>31</v>
      </c>
      <c r="E42" s="40">
        <v>25908</v>
      </c>
    </row>
    <row r="43" spans="1:5" s="41" customFormat="1" ht="15.75" thickBot="1">
      <c r="A43" s="39" t="s">
        <v>53</v>
      </c>
      <c r="B43" s="39"/>
      <c r="C43" s="40">
        <v>45862.720000000001</v>
      </c>
      <c r="D43" s="39" t="s">
        <v>31</v>
      </c>
      <c r="E43" s="40">
        <v>25911.14</v>
      </c>
    </row>
    <row r="44" spans="1:5" s="41" customFormat="1" ht="15.75" thickBot="1">
      <c r="A44" s="39" t="s">
        <v>54</v>
      </c>
      <c r="B44" s="39"/>
      <c r="C44" s="40">
        <v>52858.02</v>
      </c>
      <c r="D44" s="39" t="s">
        <v>31</v>
      </c>
      <c r="E44" s="40">
        <v>25910.799999999999</v>
      </c>
    </row>
    <row r="45" spans="1:5" s="41" customFormat="1" ht="15.75" thickBot="1">
      <c r="A45" s="39" t="s">
        <v>70</v>
      </c>
      <c r="B45" s="39"/>
      <c r="C45" s="40">
        <v>48194.720000000001</v>
      </c>
      <c r="D45" s="39" t="s">
        <v>31</v>
      </c>
      <c r="E45" s="40">
        <v>25911.14</v>
      </c>
    </row>
    <row r="46" spans="1:5" s="41" customFormat="1" ht="15.75" thickBot="1">
      <c r="A46" s="39" t="s">
        <v>71</v>
      </c>
      <c r="B46" s="39"/>
      <c r="C46" s="40">
        <v>54412.68</v>
      </c>
      <c r="D46" s="39" t="s">
        <v>31</v>
      </c>
      <c r="E46" s="40">
        <v>25910.799999999999</v>
      </c>
    </row>
    <row r="47" spans="1:5" s="41" customFormat="1" ht="15.75" thickBot="1">
      <c r="A47" s="39" t="s">
        <v>50</v>
      </c>
      <c r="B47" s="39"/>
      <c r="C47" s="40">
        <v>2176.44</v>
      </c>
      <c r="D47" s="39" t="s">
        <v>33</v>
      </c>
      <c r="E47" s="40">
        <v>3</v>
      </c>
    </row>
    <row r="48" spans="1:5" s="41" customFormat="1" ht="15.75" thickBot="1">
      <c r="A48" s="39" t="s">
        <v>51</v>
      </c>
      <c r="B48" s="39"/>
      <c r="C48" s="40">
        <v>102336.6</v>
      </c>
      <c r="D48" s="39" t="s">
        <v>34</v>
      </c>
      <c r="E48" s="40">
        <v>25908</v>
      </c>
    </row>
    <row r="49" spans="1:5" s="41" customFormat="1" ht="15.75" thickBot="1">
      <c r="A49" s="39" t="s">
        <v>52</v>
      </c>
      <c r="B49" s="39"/>
      <c r="C49" s="40">
        <v>106740.96</v>
      </c>
      <c r="D49" s="39" t="s">
        <v>31</v>
      </c>
      <c r="E49" s="40">
        <v>25908</v>
      </c>
    </row>
    <row r="50" spans="1:5" s="41" customFormat="1" ht="15.75" thickBot="1">
      <c r="A50" s="39" t="s">
        <v>98</v>
      </c>
      <c r="B50" s="39"/>
      <c r="C50" s="40">
        <v>640.16</v>
      </c>
      <c r="D50" s="39" t="s">
        <v>44</v>
      </c>
      <c r="E50" s="40">
        <v>2</v>
      </c>
    </row>
    <row r="51" spans="1:5" s="41" customFormat="1" ht="15.75" thickBot="1">
      <c r="A51" s="39" t="s">
        <v>99</v>
      </c>
      <c r="B51" s="39"/>
      <c r="C51" s="40">
        <v>726.2</v>
      </c>
      <c r="D51" s="39" t="s">
        <v>44</v>
      </c>
      <c r="E51" s="40">
        <v>2</v>
      </c>
    </row>
    <row r="52" spans="1:5" s="41" customFormat="1" ht="15.75" thickBot="1">
      <c r="A52" s="39" t="s">
        <v>35</v>
      </c>
      <c r="B52" s="39"/>
      <c r="C52" s="40">
        <v>514.02</v>
      </c>
      <c r="D52" s="39" t="s">
        <v>44</v>
      </c>
      <c r="E52" s="40">
        <v>3</v>
      </c>
    </row>
    <row r="53" spans="1:5" s="41" customFormat="1" ht="15.75" thickBot="1">
      <c r="A53" s="39" t="s">
        <v>58</v>
      </c>
      <c r="B53" s="39"/>
      <c r="C53" s="40">
        <v>3108.96</v>
      </c>
      <c r="D53" s="39" t="s">
        <v>31</v>
      </c>
      <c r="E53" s="40">
        <v>25908</v>
      </c>
    </row>
    <row r="54" spans="1:5" s="41" customFormat="1" ht="15.75" thickBot="1">
      <c r="A54" s="39" t="s">
        <v>59</v>
      </c>
      <c r="B54" s="39"/>
      <c r="C54" s="40">
        <v>3108.96</v>
      </c>
      <c r="D54" s="39" t="s">
        <v>31</v>
      </c>
      <c r="E54" s="40">
        <v>25908</v>
      </c>
    </row>
    <row r="55" spans="1:5" s="41" customFormat="1" ht="15.75" thickBot="1">
      <c r="A55" s="39" t="s">
        <v>88</v>
      </c>
      <c r="B55" s="39"/>
      <c r="C55" s="40">
        <v>319.55</v>
      </c>
      <c r="D55" s="39" t="s">
        <v>44</v>
      </c>
      <c r="E55" s="40">
        <v>1</v>
      </c>
    </row>
    <row r="56" spans="1:5" s="41" customFormat="1" ht="15.75" thickBot="1">
      <c r="A56" s="39" t="s">
        <v>60</v>
      </c>
      <c r="B56" s="39"/>
      <c r="C56" s="40">
        <v>53370.48</v>
      </c>
      <c r="D56" s="39" t="s">
        <v>31</v>
      </c>
      <c r="E56" s="40">
        <v>25908</v>
      </c>
    </row>
    <row r="57" spans="1:5" s="41" customFormat="1" ht="15.75" thickBot="1">
      <c r="A57" s="39" t="s">
        <v>61</v>
      </c>
      <c r="B57" s="39"/>
      <c r="C57" s="40">
        <v>53370.48</v>
      </c>
      <c r="D57" s="39" t="s">
        <v>31</v>
      </c>
      <c r="E57" s="40">
        <v>25908</v>
      </c>
    </row>
    <row r="58" spans="1:5" s="41" customFormat="1" ht="15.75" thickBot="1">
      <c r="A58" s="39" t="s">
        <v>100</v>
      </c>
      <c r="B58" s="39"/>
      <c r="C58" s="40">
        <v>725.02</v>
      </c>
      <c r="D58" s="39" t="s">
        <v>44</v>
      </c>
      <c r="E58" s="40">
        <v>2</v>
      </c>
    </row>
    <row r="59" spans="1:5" s="41" customFormat="1" ht="15.75" thickBot="1">
      <c r="A59" s="39" t="s">
        <v>101</v>
      </c>
      <c r="B59" s="39"/>
      <c r="C59" s="40">
        <v>1174.25</v>
      </c>
      <c r="D59" s="39" t="s">
        <v>34</v>
      </c>
      <c r="E59" s="40">
        <v>5</v>
      </c>
    </row>
    <row r="60" spans="1:5" s="41" customFormat="1" ht="15.75" thickBot="1">
      <c r="A60" s="39" t="s">
        <v>89</v>
      </c>
      <c r="B60" s="39"/>
      <c r="C60" s="40">
        <v>12056</v>
      </c>
      <c r="D60" s="39" t="s">
        <v>90</v>
      </c>
      <c r="E60" s="40">
        <v>1</v>
      </c>
    </row>
    <row r="61" spans="1:5" s="41" customFormat="1" ht="15.75" thickBot="1">
      <c r="A61" s="39" t="s">
        <v>89</v>
      </c>
      <c r="B61" s="39"/>
      <c r="C61" s="40">
        <v>12056</v>
      </c>
      <c r="D61" s="39" t="s">
        <v>90</v>
      </c>
      <c r="E61" s="40">
        <v>1</v>
      </c>
    </row>
    <row r="62" spans="1:5" ht="15.75" thickBot="1">
      <c r="A62" s="34"/>
      <c r="B62" s="34"/>
      <c r="C62" s="42">
        <f>SUM(C6:C61)</f>
        <v>1091764.22</v>
      </c>
      <c r="D62" s="34"/>
      <c r="E62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2018-03-14T05:03:11Z</cp:lastPrinted>
  <dcterms:created xsi:type="dcterms:W3CDTF">2016-03-18T02:51:51Z</dcterms:created>
  <dcterms:modified xsi:type="dcterms:W3CDTF">2021-03-21T23:43:26Z</dcterms:modified>
</cp:coreProperties>
</file>