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5855" windowHeight="10680"/>
  </bookViews>
  <sheets>
    <sheet name="Лист1" sheetId="1" r:id="rId1"/>
  </sheets>
  <definedNames>
    <definedName name="_xlnm.Print_Area" localSheetId="0">Лист1!$A$1:$D$89</definedName>
  </definedNames>
  <calcPr calcId="125725"/>
</workbook>
</file>

<file path=xl/calcChain.xml><?xml version="1.0" encoding="utf-8"?>
<calcChain xmlns="http://schemas.openxmlformats.org/spreadsheetml/2006/main">
  <c r="B82" i="1"/>
  <c r="B74" l="1"/>
  <c r="B64"/>
  <c r="B72"/>
  <c r="B8" l="1"/>
  <c r="B69"/>
  <c r="B66"/>
  <c r="B60"/>
  <c r="B40"/>
  <c r="B27"/>
  <c r="B20"/>
  <c r="B16"/>
  <c r="B13"/>
  <c r="B87" s="1"/>
  <c r="B88" s="1"/>
  <c r="B10"/>
  <c r="B9" s="1"/>
  <c r="B85"/>
  <c r="B89" l="1"/>
  <c r="B11"/>
</calcChain>
</file>

<file path=xl/sharedStrings.xml><?xml version="1.0" encoding="utf-8"?>
<sst xmlns="http://schemas.openxmlformats.org/spreadsheetml/2006/main" count="162" uniqueCount="104">
  <si>
    <t>Ед.изм.</t>
  </si>
  <si>
    <t>Количество работ (ед.)</t>
  </si>
  <si>
    <t>Наименование работ (услуг)</t>
  </si>
  <si>
    <t>м2</t>
  </si>
  <si>
    <t>кол-во показаний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</si>
  <si>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</si>
  <si>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</si>
  <si>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</si>
  <si>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</si>
  <si>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</si>
  <si>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</si>
  <si>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</si>
  <si>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</si>
  <si>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</si>
  <si>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</si>
  <si>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</si>
  <si>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</si>
  <si>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</si>
  <si>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 xml:space="preserve">Годовая фактическая стоимость работ (услуг)  </t>
  </si>
  <si>
    <t>7.Работы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</si>
  <si>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</si>
  <si>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</si>
  <si>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</si>
  <si>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</si>
  <si>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дом</t>
  </si>
  <si>
    <t>Адрес: ул. Бабушкина, д. 3</t>
  </si>
  <si>
    <t>1 стояк</t>
  </si>
  <si>
    <t>Устранение свищей хомутами</t>
  </si>
  <si>
    <t>Доходы по дому:</t>
  </si>
  <si>
    <t>Выезд а/машины по заявке</t>
  </si>
  <si>
    <t>выезд</t>
  </si>
  <si>
    <t>шт.</t>
  </si>
  <si>
    <t>руб.</t>
  </si>
  <si>
    <t>м</t>
  </si>
  <si>
    <t>1 дом</t>
  </si>
  <si>
    <t>Отключение отопления</t>
  </si>
  <si>
    <t>Очистка канализационной сети</t>
  </si>
  <si>
    <t>Прокладка электрокабеля АВВГ 2*2,5 мм2</t>
  </si>
  <si>
    <t>период: 01.01.2021-31.12.2021</t>
  </si>
  <si>
    <t>Всего начислено за период с 01.01.2021 г. по 31.12.2021 г.</t>
  </si>
  <si>
    <t>Всего оплачено за период с 01.01.2021 г. по 31.12.2021 г.</t>
  </si>
  <si>
    <t>Дебиторская задолженность (переплата) на 31.12.2021 г.</t>
  </si>
  <si>
    <t xml:space="preserve">Всего доходов на дому за 2021 год </t>
  </si>
  <si>
    <t>Всего расходов по дому за 2021 г.</t>
  </si>
  <si>
    <t>Всего расходов по дому с НДС за 2021 г.</t>
  </si>
  <si>
    <t>Конечное сальдо по дому на 31.12.2021 г.</t>
  </si>
  <si>
    <t>Управление жилым фондом 1,2 кв. 2021г. К=0,6;0,8;0,85;0,9;1</t>
  </si>
  <si>
    <t>Управление жилым фондом 3,4 кв. 2021г. К=0,6;0,8;0,85;0,9;1</t>
  </si>
  <si>
    <t>Уборка МОП 1,2 кв. 2021 г. К=0,9;1</t>
  </si>
  <si>
    <t>Уборка МОП 3,4 кв. 2021 г. К=0,9;1</t>
  </si>
  <si>
    <t>Гор.вода потр.при содер.общего имущ. в МКД 1,2  кв.2021г.6-9эт.К=0,9</t>
  </si>
  <si>
    <t>Гор.вода потр.при содер.общего имущ. в МКД 3,4 кв.2021г.6-9эт.К=0,9;1</t>
  </si>
  <si>
    <t>Хол.вода потр.при содер.общ.имущ.в МКД 1,2 кв. 2021г.6-9 эт. К=0,9</t>
  </si>
  <si>
    <t>Хол.вода потр.при содер.общ.имущ.в МКД 3.4 кв. 2021г.6-9 эт. К=0,9;1</t>
  </si>
  <si>
    <t>Электрическая энергия потр.при содержании общего имущ. МКД 1,2 кв.2021</t>
  </si>
  <si>
    <t>Электрическая энергия потр.при содержании общего имущ. МКД 3,4 кв.2021</t>
  </si>
  <si>
    <t>Крепление водостока</t>
  </si>
  <si>
    <t>Осмотр электросчетчика</t>
  </si>
  <si>
    <t>Протяжка контактов на электроприборах</t>
  </si>
  <si>
    <t>Ремонт калитки (замена кнопки выхода), ул. Бабушкина, д.3</t>
  </si>
  <si>
    <t>Ремонт перил</t>
  </si>
  <si>
    <t>Ремонт подъезда, Бабушкина 3</t>
  </si>
  <si>
    <t>Ремонт распашных ворот(ремонт платы управления), Бабушкина, 3</t>
  </si>
  <si>
    <t>Ремонт распошных ворот (замена ходовой гайки) Бабушкина, 3</t>
  </si>
  <si>
    <t>Установка светильников с датчиком на движение</t>
  </si>
  <si>
    <t>шт</t>
  </si>
  <si>
    <t>восстановление наружного водостока</t>
  </si>
  <si>
    <t>замена электрической лампы накаливания</t>
  </si>
  <si>
    <t>Дератизация Портал 75</t>
  </si>
  <si>
    <t>Утепление вентпродухов изовером</t>
  </si>
  <si>
    <t>Замена части стояка ГВС, ХВС</t>
  </si>
  <si>
    <t>место</t>
  </si>
  <si>
    <t>Запуск системы отопления</t>
  </si>
  <si>
    <t>Наладка теплоузла (снятие, установка конусов)</t>
  </si>
  <si>
    <t>Осмотр подвала</t>
  </si>
  <si>
    <t>Покраска и теплоизол. труб в подвале жилого дома, ул. Бабушкина, д. 3</t>
  </si>
  <si>
    <t>Регулировка теплоносителя</t>
  </si>
  <si>
    <t>Сброс воздуха со стояков отопления с использованием а/м газель</t>
  </si>
  <si>
    <t>Смена вентиля до 20 мм</t>
  </si>
  <si>
    <t>Установка отбойника на трубу</t>
  </si>
  <si>
    <t>Частичная замена стояка КНС д. 110</t>
  </si>
  <si>
    <t>метр</t>
  </si>
  <si>
    <t>исполнение заявок не связанных с ремонтом</t>
  </si>
  <si>
    <t>регулировка теплоносителя</t>
  </si>
  <si>
    <t>Содержание,экспл.и ремонт лифтового хоз-ва 1,2 кв. 2021 г.К=0,9;1</t>
  </si>
  <si>
    <t>Содержание,экспл.и ремонт лифтового хоз-ва 3,4 кв. 2021 г.К=0,9;1</t>
  </si>
  <si>
    <t>Тех.обслуживание ГО К=0,6;0,8;0,85;0,9;1 (1,2 кв. 2021 г.)</t>
  </si>
  <si>
    <t>Тех.обслуживание ГО К=0,6;0,8;0,85;0,9;1 (3,4 кв. 2021 г.)</t>
  </si>
  <si>
    <t>Содержание ДРС 1,2 кв. 2021 г. коэф.0,8;0,85;0,9;1</t>
  </si>
  <si>
    <t>Содержание ДРС 3,4 кв. 2021 г. коэф.0,8;0,85;0,9;1</t>
  </si>
  <si>
    <t>Сервисное обслуживание распашных ворот Бабушкина, 3</t>
  </si>
  <si>
    <t>Сервисное обслуживание распашных ворот Бабушкина, 3 с июня 2021 г.</t>
  </si>
  <si>
    <t>Завоз плодородной почвы (чернозема) позаявочно</t>
  </si>
  <si>
    <t>кг</t>
  </si>
  <si>
    <t>Организация мест накоп.ртуть сод-х ламп 1,2 кв. 2021г. К=0,6;0,8;0,85;</t>
  </si>
  <si>
    <t>Организация мест накоп.ртуть сод-х ламп 3,4 кв. 2021г. К=0,6;0,8;0,85;</t>
  </si>
  <si>
    <t>Посадка саженца облепихи</t>
  </si>
  <si>
    <t>Посадка саженца яблони</t>
  </si>
  <si>
    <t>Уборка придомовой территории 1,2 кв. 2021 г. К=0,9;1</t>
  </si>
  <si>
    <t>Уборка придомовой территории 3,4 кв. 2021 г. К=0,9;1</t>
  </si>
  <si>
    <t>Старшие по дому</t>
  </si>
  <si>
    <t>15. Прочая работа (услуга)</t>
  </si>
  <si>
    <t>Начальное сальдо на 01.01.2021 г.</t>
  </si>
  <si>
    <t>Расходы по снятию показаний с ИПУ по электроэнергии</t>
  </si>
</sst>
</file>

<file path=xl/styles.xml><?xml version="1.0" encoding="utf-8"?>
<styleSheet xmlns="http://schemas.openxmlformats.org/spreadsheetml/2006/main">
  <numFmts count="2">
    <numFmt numFmtId="165" formatCode="_-* #,##0.00_р_._-;\-* #,##0.00_р_._-;_-* &quot;-&quot;??_р_._-;_-@_-"/>
    <numFmt numFmtId="166" formatCode="_-* #,##0.00_-;\-* #,##0.00_-;_-* &quot;-&quot;??_-;_-@_-"/>
  </numFmts>
  <fonts count="10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165" fontId="4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Fill="1" applyAlignment="1">
      <alignment horizontal="center" wrapText="1"/>
    </xf>
    <xf numFmtId="2" fontId="2" fillId="0" borderId="0" xfId="0" applyNumberFormat="1" applyFont="1" applyFill="1" applyAlignment="1">
      <alignment horizontal="center" wrapText="1"/>
    </xf>
    <xf numFmtId="0" fontId="2" fillId="0" borderId="0" xfId="0" applyFont="1" applyFill="1"/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165" fontId="2" fillId="0" borderId="0" xfId="2" applyFont="1" applyFill="1" applyBorder="1" applyAlignment="1"/>
    <xf numFmtId="165" fontId="3" fillId="0" borderId="0" xfId="2" applyFont="1" applyFill="1" applyBorder="1" applyAlignment="1">
      <alignment vertical="center" wrapText="1"/>
    </xf>
    <xf numFmtId="165" fontId="2" fillId="0" borderId="0" xfId="2" applyFont="1" applyFill="1" applyBorder="1" applyAlignment="1">
      <alignment vertical="center" wrapText="1"/>
    </xf>
    <xf numFmtId="165" fontId="5" fillId="0" borderId="0" xfId="2" applyFont="1" applyFill="1" applyBorder="1" applyAlignment="1">
      <alignment vertical="center" wrapText="1"/>
    </xf>
    <xf numFmtId="165" fontId="2" fillId="0" borderId="0" xfId="2" applyFont="1" applyFill="1" applyAlignment="1">
      <alignment vertical="center" wrapText="1"/>
    </xf>
    <xf numFmtId="0" fontId="2" fillId="3" borderId="0" xfId="0" applyFont="1" applyFill="1" applyAlignment="1">
      <alignment horizontal="center" wrapText="1"/>
    </xf>
    <xf numFmtId="0" fontId="3" fillId="3" borderId="2" xfId="0" applyFont="1" applyFill="1" applyBorder="1" applyAlignment="1">
      <alignment horizontal="left" vertical="center" wrapText="1"/>
    </xf>
    <xf numFmtId="0" fontId="8" fillId="3" borderId="2" xfId="1" applyFont="1" applyFill="1" applyBorder="1" applyAlignment="1">
      <alignment horizontal="left" vertical="center" wrapText="1"/>
    </xf>
    <xf numFmtId="165" fontId="8" fillId="3" borderId="2" xfId="2" applyFont="1" applyFill="1" applyBorder="1" applyAlignment="1">
      <alignment vertical="center" wrapText="1"/>
    </xf>
    <xf numFmtId="165" fontId="9" fillId="3" borderId="2" xfId="2" applyFont="1" applyFill="1" applyBorder="1" applyAlignment="1" applyProtection="1">
      <alignment vertical="center" wrapText="1"/>
    </xf>
    <xf numFmtId="0" fontId="8" fillId="3" borderId="2" xfId="0" applyFont="1" applyFill="1" applyBorder="1" applyAlignment="1">
      <alignment horizontal="left" vertical="center" wrapText="1"/>
    </xf>
    <xf numFmtId="165" fontId="7" fillId="3" borderId="2" xfId="2" applyFont="1" applyFill="1" applyBorder="1" applyAlignment="1">
      <alignment vertical="center" wrapText="1"/>
    </xf>
    <xf numFmtId="165" fontId="3" fillId="3" borderId="2" xfId="2" applyFont="1" applyFill="1" applyBorder="1" applyAlignment="1">
      <alignment vertical="center" wrapText="1"/>
    </xf>
    <xf numFmtId="165" fontId="2" fillId="3" borderId="2" xfId="2" applyFont="1" applyFill="1" applyBorder="1" applyAlignment="1">
      <alignment vertical="center" wrapText="1"/>
    </xf>
    <xf numFmtId="2" fontId="2" fillId="3" borderId="0" xfId="0" applyNumberFormat="1" applyFont="1" applyFill="1" applyAlignment="1">
      <alignment horizontal="center" wrapText="1"/>
    </xf>
    <xf numFmtId="165" fontId="5" fillId="3" borderId="2" xfId="2" applyFont="1" applyFill="1" applyBorder="1" applyAlignment="1">
      <alignment vertical="center" wrapText="1"/>
    </xf>
    <xf numFmtId="165" fontId="3" fillId="3" borderId="2" xfId="2" applyFont="1" applyFill="1" applyBorder="1" applyAlignment="1"/>
    <xf numFmtId="165" fontId="2" fillId="3" borderId="2" xfId="2" applyFont="1" applyFill="1" applyBorder="1" applyAlignment="1"/>
    <xf numFmtId="165" fontId="3" fillId="3" borderId="2" xfId="2" applyFont="1" applyFill="1" applyBorder="1" applyAlignment="1">
      <alignment vertical="center"/>
    </xf>
    <xf numFmtId="165" fontId="2" fillId="3" borderId="2" xfId="2" applyFont="1" applyFill="1" applyBorder="1" applyAlignment="1">
      <alignment vertical="center"/>
    </xf>
    <xf numFmtId="0" fontId="2" fillId="3" borderId="0" xfId="0" applyFont="1" applyFill="1"/>
    <xf numFmtId="0" fontId="3" fillId="3" borderId="2" xfId="0" applyFont="1" applyFill="1" applyBorder="1" applyAlignment="1">
      <alignment horizontal="left" vertical="center"/>
    </xf>
    <xf numFmtId="0" fontId="7" fillId="3" borderId="2" xfId="1" applyFont="1" applyFill="1" applyBorder="1" applyAlignment="1">
      <alignment horizontal="left" vertical="center" wrapText="1"/>
    </xf>
    <xf numFmtId="0" fontId="3" fillId="3" borderId="2" xfId="0" applyFont="1" applyFill="1" applyBorder="1"/>
    <xf numFmtId="165" fontId="3" fillId="3" borderId="2" xfId="0" applyNumberFormat="1" applyFont="1" applyFill="1" applyBorder="1"/>
    <xf numFmtId="0" fontId="0" fillId="0" borderId="0" xfId="0"/>
    <xf numFmtId="165" fontId="7" fillId="3" borderId="2" xfId="2" applyFont="1" applyFill="1" applyBorder="1" applyAlignment="1" applyProtection="1">
      <alignment vertical="center" wrapText="1"/>
    </xf>
    <xf numFmtId="49" fontId="0" fillId="0" borderId="3" xfId="0" applyNumberFormat="1" applyFill="1" applyBorder="1"/>
    <xf numFmtId="166" fontId="0" fillId="0" borderId="3" xfId="0" applyNumberFormat="1" applyFill="1" applyBorder="1"/>
    <xf numFmtId="0" fontId="3" fillId="3" borderId="0" xfId="0" applyFont="1" applyFill="1" applyBorder="1"/>
    <xf numFmtId="0" fontId="5" fillId="3" borderId="2" xfId="0" applyFont="1" applyFill="1" applyBorder="1" applyAlignment="1">
      <alignment horizontal="left" vertical="center" wrapText="1"/>
    </xf>
    <xf numFmtId="165" fontId="5" fillId="3" borderId="2" xfId="2" applyFont="1" applyFill="1" applyBorder="1" applyAlignment="1">
      <alignment vertical="center"/>
    </xf>
    <xf numFmtId="165" fontId="8" fillId="3" borderId="2" xfId="2" applyFont="1" applyFill="1" applyBorder="1" applyAlignment="1">
      <alignment horizontal="center" vertical="center" wrapText="1"/>
    </xf>
    <xf numFmtId="165" fontId="9" fillId="3" borderId="2" xfId="2" applyFont="1" applyFill="1" applyBorder="1" applyAlignment="1" applyProtection="1">
      <alignment horizontal="left" vertical="center" wrapText="1"/>
    </xf>
    <xf numFmtId="165" fontId="5" fillId="3" borderId="2" xfId="2" applyFont="1" applyFill="1" applyBorder="1" applyAlignment="1">
      <alignment horizontal="center" vertical="center"/>
    </xf>
    <xf numFmtId="165" fontId="5" fillId="3" borderId="2" xfId="2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/>
    </xf>
    <xf numFmtId="0" fontId="2" fillId="3" borderId="0" xfId="0" applyFont="1" applyFill="1" applyBorder="1"/>
    <xf numFmtId="165" fontId="5" fillId="3" borderId="0" xfId="2" applyFont="1" applyFill="1" applyBorder="1" applyAlignment="1">
      <alignment horizontal="center" vertical="center"/>
    </xf>
    <xf numFmtId="166" fontId="0" fillId="0" borderId="7" xfId="0" applyNumberFormat="1" applyFill="1" applyBorder="1"/>
    <xf numFmtId="0" fontId="6" fillId="3" borderId="0" xfId="0" applyFont="1" applyFill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65" fontId="2" fillId="3" borderId="2" xfId="2" applyFont="1" applyFill="1" applyBorder="1" applyAlignment="1">
      <alignment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 wrapText="1"/>
    </xf>
  </cellXfs>
  <cellStyles count="3">
    <cellStyle name="Вывод" xfId="1" builtinId="21"/>
    <cellStyle name="Обычный" xfId="0" builtinId="0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topLeftCell="A64" zoomScaleSheetLayoutView="100" workbookViewId="0">
      <selection activeCell="A84" sqref="A84"/>
    </sheetView>
  </sheetViews>
  <sheetFormatPr defaultRowHeight="15" outlineLevelRow="2"/>
  <cols>
    <col min="1" max="1" width="59.5703125" style="4" customWidth="1"/>
    <col min="2" max="2" width="17.42578125" style="12" customWidth="1"/>
    <col min="3" max="3" width="16.42578125" style="12" customWidth="1"/>
    <col min="4" max="4" width="14.42578125" style="12" customWidth="1"/>
    <col min="5" max="5" width="17.28515625" style="1" customWidth="1"/>
    <col min="6" max="16384" width="9.140625" style="1"/>
  </cols>
  <sheetData>
    <row r="1" spans="1:5" s="13" customFormat="1" ht="46.5" customHeight="1">
      <c r="A1" s="48" t="s">
        <v>5</v>
      </c>
      <c r="B1" s="48"/>
      <c r="C1" s="48"/>
      <c r="D1" s="48"/>
    </row>
    <row r="2" spans="1:5" s="13" customFormat="1" ht="17.25" customHeight="1">
      <c r="A2" s="14" t="s">
        <v>25</v>
      </c>
      <c r="B2" s="50" t="s">
        <v>38</v>
      </c>
      <c r="C2" s="50"/>
      <c r="D2" s="50"/>
    </row>
    <row r="3" spans="1:5" s="13" customFormat="1" ht="57">
      <c r="A3" s="15" t="s">
        <v>2</v>
      </c>
      <c r="B3" s="16" t="s">
        <v>18</v>
      </c>
      <c r="C3" s="17" t="s">
        <v>0</v>
      </c>
      <c r="D3" s="16" t="s">
        <v>1</v>
      </c>
    </row>
    <row r="4" spans="1:5" s="13" customFormat="1">
      <c r="A4" s="15" t="s">
        <v>102</v>
      </c>
      <c r="B4" s="26">
        <v>-283858.48060000013</v>
      </c>
      <c r="C4" s="41" t="s">
        <v>32</v>
      </c>
      <c r="D4" s="40"/>
    </row>
    <row r="5" spans="1:5" s="13" customFormat="1">
      <c r="A5" s="51" t="s">
        <v>28</v>
      </c>
      <c r="B5" s="52"/>
      <c r="C5" s="52"/>
      <c r="D5" s="53"/>
    </row>
    <row r="6" spans="1:5" s="13" customFormat="1" ht="18" customHeight="1">
      <c r="A6" s="15" t="s">
        <v>39</v>
      </c>
      <c r="B6" s="16">
        <v>711376.08</v>
      </c>
      <c r="C6" s="34" t="s">
        <v>32</v>
      </c>
      <c r="D6" s="16"/>
    </row>
    <row r="7" spans="1:5" s="13" customFormat="1" ht="16.5" customHeight="1">
      <c r="A7" s="15" t="s">
        <v>40</v>
      </c>
      <c r="B7" s="16">
        <v>774590.21</v>
      </c>
      <c r="C7" s="34" t="s">
        <v>32</v>
      </c>
      <c r="D7" s="16"/>
    </row>
    <row r="8" spans="1:5" s="13" customFormat="1">
      <c r="A8" s="15" t="s">
        <v>41</v>
      </c>
      <c r="B8" s="16">
        <f>B7-B6</f>
        <v>63214.130000000005</v>
      </c>
      <c r="C8" s="34" t="s">
        <v>32</v>
      </c>
      <c r="D8" s="16"/>
    </row>
    <row r="9" spans="1:5" s="13" customFormat="1">
      <c r="A9" s="15" t="s">
        <v>6</v>
      </c>
      <c r="B9" s="16">
        <f>B10</f>
        <v>6786</v>
      </c>
      <c r="C9" s="34" t="s">
        <v>32</v>
      </c>
      <c r="D9" s="16"/>
    </row>
    <row r="10" spans="1:5" s="13" customFormat="1">
      <c r="A10" s="30" t="s">
        <v>7</v>
      </c>
      <c r="B10" s="19">
        <f>300*12+265.5*12</f>
        <v>6786</v>
      </c>
      <c r="C10" s="34" t="s">
        <v>32</v>
      </c>
      <c r="D10" s="19"/>
    </row>
    <row r="11" spans="1:5" s="13" customFormat="1">
      <c r="A11" s="18" t="s">
        <v>42</v>
      </c>
      <c r="B11" s="16">
        <f>B6+B9-B10</f>
        <v>711376.08</v>
      </c>
      <c r="C11" s="34" t="s">
        <v>32</v>
      </c>
      <c r="D11" s="19"/>
    </row>
    <row r="12" spans="1:5" s="13" customFormat="1">
      <c r="A12" s="49" t="s">
        <v>8</v>
      </c>
      <c r="B12" s="49"/>
      <c r="C12" s="49"/>
      <c r="D12" s="49"/>
    </row>
    <row r="13" spans="1:5" s="13" customFormat="1" ht="29.25" thickBot="1">
      <c r="A13" s="14" t="s">
        <v>9</v>
      </c>
      <c r="B13" s="20">
        <f>B14+B15</f>
        <v>109077.83</v>
      </c>
      <c r="C13" s="21"/>
      <c r="D13" s="21"/>
      <c r="E13" s="22"/>
    </row>
    <row r="14" spans="1:5" s="33" customFormat="1" ht="15.75" thickBot="1">
      <c r="A14" s="35" t="s">
        <v>46</v>
      </c>
      <c r="B14" s="36">
        <v>52932.94</v>
      </c>
      <c r="C14" s="35" t="s">
        <v>3</v>
      </c>
      <c r="D14" s="36">
        <v>12847.8</v>
      </c>
    </row>
    <row r="15" spans="1:5" s="33" customFormat="1" ht="15.75" thickBot="1">
      <c r="A15" s="35" t="s">
        <v>47</v>
      </c>
      <c r="B15" s="36">
        <v>56144.89</v>
      </c>
      <c r="C15" s="35" t="s">
        <v>3</v>
      </c>
      <c r="D15" s="36">
        <v>12847.8</v>
      </c>
    </row>
    <row r="16" spans="1:5" s="13" customFormat="1" ht="29.25" thickBot="1">
      <c r="A16" s="14" t="s">
        <v>10</v>
      </c>
      <c r="B16" s="20">
        <f>B17+B18</f>
        <v>46811.42</v>
      </c>
      <c r="C16" s="21"/>
      <c r="D16" s="21"/>
    </row>
    <row r="17" spans="1:6" s="33" customFormat="1" ht="15.75" thickBot="1">
      <c r="A17" s="35" t="s">
        <v>48</v>
      </c>
      <c r="B17" s="36">
        <v>26193.599999999999</v>
      </c>
      <c r="C17" s="35" t="s">
        <v>3</v>
      </c>
      <c r="D17" s="36">
        <v>12840</v>
      </c>
    </row>
    <row r="18" spans="1:6" s="33" customFormat="1" ht="15.75" thickBot="1">
      <c r="A18" s="35" t="s">
        <v>49</v>
      </c>
      <c r="B18" s="36">
        <v>20617.82</v>
      </c>
      <c r="C18" s="35" t="s">
        <v>3</v>
      </c>
      <c r="D18" s="36">
        <v>9630</v>
      </c>
    </row>
    <row r="19" spans="1:6" s="13" customFormat="1" ht="28.5">
      <c r="A19" s="14" t="s">
        <v>11</v>
      </c>
      <c r="B19" s="20">
        <v>0</v>
      </c>
      <c r="C19" s="23"/>
      <c r="D19" s="21"/>
    </row>
    <row r="20" spans="1:6" s="13" customFormat="1" ht="47.25" customHeight="1" thickBot="1">
      <c r="A20" s="14" t="s">
        <v>12</v>
      </c>
      <c r="B20" s="20">
        <f>SUM(B21:B26)</f>
        <v>40337.879999999997</v>
      </c>
      <c r="C20" s="21"/>
      <c r="D20" s="21"/>
    </row>
    <row r="21" spans="1:6" s="33" customFormat="1" ht="15.75" thickBot="1">
      <c r="A21" s="35" t="s">
        <v>50</v>
      </c>
      <c r="B21" s="36">
        <v>1797.6</v>
      </c>
      <c r="C21" s="35" t="s">
        <v>3</v>
      </c>
      <c r="D21" s="36">
        <v>12840</v>
      </c>
    </row>
    <row r="22" spans="1:6" s="33" customFormat="1" ht="15.75" thickBot="1">
      <c r="A22" s="35" t="s">
        <v>51</v>
      </c>
      <c r="B22" s="36">
        <v>1926</v>
      </c>
      <c r="C22" s="35" t="s">
        <v>3</v>
      </c>
      <c r="D22" s="36">
        <v>12840</v>
      </c>
    </row>
    <row r="23" spans="1:6" s="33" customFormat="1" ht="15.75" thickBot="1">
      <c r="A23" s="35" t="s">
        <v>52</v>
      </c>
      <c r="B23" s="36">
        <v>1540.8</v>
      </c>
      <c r="C23" s="35" t="s">
        <v>3</v>
      </c>
      <c r="D23" s="36">
        <v>12840</v>
      </c>
    </row>
    <row r="24" spans="1:6" s="33" customFormat="1" ht="15.75" thickBot="1">
      <c r="A24" s="35" t="s">
        <v>53</v>
      </c>
      <c r="B24" s="36">
        <v>1669.2</v>
      </c>
      <c r="C24" s="35" t="s">
        <v>3</v>
      </c>
      <c r="D24" s="36">
        <v>12840</v>
      </c>
    </row>
    <row r="25" spans="1:6" s="33" customFormat="1" ht="15.75" thickBot="1">
      <c r="A25" s="35" t="s">
        <v>54</v>
      </c>
      <c r="B25" s="36">
        <v>16316.71</v>
      </c>
      <c r="C25" s="35" t="s">
        <v>3</v>
      </c>
      <c r="D25" s="36">
        <v>12847.8</v>
      </c>
    </row>
    <row r="26" spans="1:6" s="33" customFormat="1" ht="15.75" thickBot="1">
      <c r="A26" s="35" t="s">
        <v>55</v>
      </c>
      <c r="B26" s="36">
        <v>17087.57</v>
      </c>
      <c r="C26" s="35" t="s">
        <v>3</v>
      </c>
      <c r="D26" s="36">
        <v>12847.8</v>
      </c>
    </row>
    <row r="27" spans="1:6" s="13" customFormat="1" ht="43.5" outlineLevel="1" thickBot="1">
      <c r="A27" s="14" t="s">
        <v>13</v>
      </c>
      <c r="B27" s="24">
        <f>SUM(B28:B39)</f>
        <v>182016.49999999997</v>
      </c>
      <c r="C27" s="25"/>
      <c r="D27" s="25"/>
      <c r="E27" s="22"/>
      <c r="F27" s="22"/>
    </row>
    <row r="28" spans="1:6" s="33" customFormat="1" ht="15.75" thickBot="1">
      <c r="A28" s="35" t="s">
        <v>56</v>
      </c>
      <c r="B28" s="36">
        <v>6589.52</v>
      </c>
      <c r="C28" s="35" t="s">
        <v>31</v>
      </c>
      <c r="D28" s="36">
        <v>7</v>
      </c>
    </row>
    <row r="29" spans="1:6" s="33" customFormat="1" ht="15.75" thickBot="1">
      <c r="A29" s="35" t="s">
        <v>57</v>
      </c>
      <c r="B29" s="36">
        <v>196.2</v>
      </c>
      <c r="C29" s="35" t="s">
        <v>31</v>
      </c>
      <c r="D29" s="36">
        <v>1</v>
      </c>
    </row>
    <row r="30" spans="1:6" s="33" customFormat="1" ht="15.75" thickBot="1">
      <c r="A30" s="35" t="s">
        <v>37</v>
      </c>
      <c r="B30" s="36">
        <v>2181.5</v>
      </c>
      <c r="C30" s="35" t="s">
        <v>33</v>
      </c>
      <c r="D30" s="36">
        <v>10</v>
      </c>
    </row>
    <row r="31" spans="1:6" s="33" customFormat="1" ht="15.75" thickBot="1">
      <c r="A31" s="35" t="s">
        <v>58</v>
      </c>
      <c r="B31" s="36">
        <v>232.36</v>
      </c>
      <c r="C31" s="35" t="s">
        <v>31</v>
      </c>
      <c r="D31" s="36">
        <v>1</v>
      </c>
    </row>
    <row r="32" spans="1:6" s="33" customFormat="1" ht="15.75" thickBot="1">
      <c r="A32" s="35" t="s">
        <v>59</v>
      </c>
      <c r="B32" s="36">
        <v>2100</v>
      </c>
      <c r="C32" s="35" t="s">
        <v>31</v>
      </c>
      <c r="D32" s="36">
        <v>2</v>
      </c>
    </row>
    <row r="33" spans="1:4" s="33" customFormat="1" ht="15.75" thickBot="1">
      <c r="A33" s="35" t="s">
        <v>60</v>
      </c>
      <c r="B33" s="36">
        <v>882.63</v>
      </c>
      <c r="C33" s="35" t="s">
        <v>33</v>
      </c>
      <c r="D33" s="36">
        <v>3</v>
      </c>
    </row>
    <row r="34" spans="1:4" s="33" customFormat="1" ht="15.75" thickBot="1">
      <c r="A34" s="35" t="s">
        <v>61</v>
      </c>
      <c r="B34" s="36">
        <v>152895</v>
      </c>
      <c r="C34" s="35" t="s">
        <v>24</v>
      </c>
      <c r="D34" s="36">
        <v>1</v>
      </c>
    </row>
    <row r="35" spans="1:4" s="33" customFormat="1" ht="15.75" thickBot="1">
      <c r="A35" s="35" t="s">
        <v>62</v>
      </c>
      <c r="B35" s="36">
        <v>1900</v>
      </c>
      <c r="C35" s="35" t="s">
        <v>24</v>
      </c>
      <c r="D35" s="36">
        <v>1</v>
      </c>
    </row>
    <row r="36" spans="1:4" s="33" customFormat="1" ht="15.75" thickBot="1">
      <c r="A36" s="35" t="s">
        <v>63</v>
      </c>
      <c r="B36" s="36">
        <v>2583.33</v>
      </c>
      <c r="C36" s="35" t="s">
        <v>24</v>
      </c>
      <c r="D36" s="36">
        <v>1</v>
      </c>
    </row>
    <row r="37" spans="1:4" s="33" customFormat="1" ht="15.75" thickBot="1">
      <c r="A37" s="35" t="s">
        <v>64</v>
      </c>
      <c r="B37" s="36">
        <v>4131.3999999999996</v>
      </c>
      <c r="C37" s="35" t="s">
        <v>65</v>
      </c>
      <c r="D37" s="36">
        <v>4</v>
      </c>
    </row>
    <row r="38" spans="1:4" s="33" customFormat="1" ht="15.75" thickBot="1">
      <c r="A38" s="35" t="s">
        <v>66</v>
      </c>
      <c r="B38" s="36">
        <v>6852.16</v>
      </c>
      <c r="C38" s="35" t="s">
        <v>31</v>
      </c>
      <c r="D38" s="36">
        <v>1</v>
      </c>
    </row>
    <row r="39" spans="1:4" s="33" customFormat="1" ht="15.75" thickBot="1">
      <c r="A39" s="35" t="s">
        <v>67</v>
      </c>
      <c r="B39" s="36">
        <v>1472.4</v>
      </c>
      <c r="C39" s="35" t="s">
        <v>31</v>
      </c>
      <c r="D39" s="36">
        <v>10</v>
      </c>
    </row>
    <row r="40" spans="1:4" s="28" customFormat="1" ht="57.75" outlineLevel="2" thickBot="1">
      <c r="A40" s="14" t="s">
        <v>14</v>
      </c>
      <c r="B40" s="26">
        <f>SUM(B41:B58)</f>
        <v>62565.15</v>
      </c>
      <c r="C40" s="27"/>
      <c r="D40" s="27"/>
    </row>
    <row r="41" spans="1:4" s="33" customFormat="1" ht="15.75" thickBot="1">
      <c r="A41" s="35" t="s">
        <v>29</v>
      </c>
      <c r="B41" s="36">
        <v>2835.75</v>
      </c>
      <c r="C41" s="35" t="s">
        <v>30</v>
      </c>
      <c r="D41" s="36">
        <v>5</v>
      </c>
    </row>
    <row r="42" spans="1:4" s="33" customFormat="1" ht="15.75" thickBot="1">
      <c r="A42" s="35" t="s">
        <v>70</v>
      </c>
      <c r="B42" s="36">
        <v>2182.31</v>
      </c>
      <c r="C42" s="35" t="s">
        <v>71</v>
      </c>
      <c r="D42" s="36">
        <v>1</v>
      </c>
    </row>
    <row r="43" spans="1:4" s="33" customFormat="1" ht="15.75" thickBot="1">
      <c r="A43" s="35" t="s">
        <v>72</v>
      </c>
      <c r="B43" s="36">
        <v>1117</v>
      </c>
      <c r="C43" s="35" t="s">
        <v>31</v>
      </c>
      <c r="D43" s="36">
        <v>1</v>
      </c>
    </row>
    <row r="44" spans="1:4" s="33" customFormat="1" ht="15.75" thickBot="1">
      <c r="A44" s="35" t="s">
        <v>73</v>
      </c>
      <c r="B44" s="36">
        <v>1543.87</v>
      </c>
      <c r="C44" s="35" t="s">
        <v>34</v>
      </c>
      <c r="D44" s="36">
        <v>1</v>
      </c>
    </row>
    <row r="45" spans="1:4" s="33" customFormat="1" ht="15.75" thickBot="1">
      <c r="A45" s="35" t="s">
        <v>74</v>
      </c>
      <c r="B45" s="36">
        <v>843.48</v>
      </c>
      <c r="C45" s="35" t="s">
        <v>24</v>
      </c>
      <c r="D45" s="36">
        <v>1</v>
      </c>
    </row>
    <row r="46" spans="1:4" s="33" customFormat="1" ht="15.75" thickBot="1">
      <c r="A46" s="35" t="s">
        <v>35</v>
      </c>
      <c r="B46" s="36">
        <v>1117.43</v>
      </c>
      <c r="C46" s="35" t="s">
        <v>31</v>
      </c>
      <c r="D46" s="36">
        <v>1</v>
      </c>
    </row>
    <row r="47" spans="1:4" s="33" customFormat="1" ht="15.75" thickBot="1">
      <c r="A47" s="35" t="s">
        <v>36</v>
      </c>
      <c r="B47" s="36">
        <v>696.8</v>
      </c>
      <c r="C47" s="35" t="s">
        <v>33</v>
      </c>
      <c r="D47" s="36">
        <v>5</v>
      </c>
    </row>
    <row r="48" spans="1:4" s="33" customFormat="1" ht="15.75" thickBot="1">
      <c r="A48" s="35" t="s">
        <v>75</v>
      </c>
      <c r="B48" s="36">
        <v>27143</v>
      </c>
      <c r="C48" s="35" t="s">
        <v>24</v>
      </c>
      <c r="D48" s="36">
        <v>1</v>
      </c>
    </row>
    <row r="49" spans="1:4" s="33" customFormat="1" ht="15.75" thickBot="1">
      <c r="A49" s="35" t="s">
        <v>76</v>
      </c>
      <c r="B49" s="36">
        <v>847.16</v>
      </c>
      <c r="C49" s="35" t="s">
        <v>31</v>
      </c>
      <c r="D49" s="36">
        <v>1</v>
      </c>
    </row>
    <row r="50" spans="1:4" s="33" customFormat="1" ht="15.75" thickBot="1">
      <c r="A50" s="35" t="s">
        <v>77</v>
      </c>
      <c r="B50" s="36">
        <v>6945</v>
      </c>
      <c r="C50" s="35" t="s">
        <v>26</v>
      </c>
      <c r="D50" s="36">
        <v>10</v>
      </c>
    </row>
    <row r="51" spans="1:4" s="33" customFormat="1" ht="15.75" thickBot="1">
      <c r="A51" s="35" t="s">
        <v>78</v>
      </c>
      <c r="B51" s="36">
        <v>609.99</v>
      </c>
      <c r="C51" s="35" t="s">
        <v>31</v>
      </c>
      <c r="D51" s="36">
        <v>1</v>
      </c>
    </row>
    <row r="52" spans="1:4" s="33" customFormat="1" ht="15.75" thickBot="1">
      <c r="A52" s="35" t="s">
        <v>79</v>
      </c>
      <c r="B52" s="36">
        <v>4641.3999999999996</v>
      </c>
      <c r="C52" s="35" t="s">
        <v>33</v>
      </c>
      <c r="D52" s="36">
        <v>4</v>
      </c>
    </row>
    <row r="53" spans="1:4" s="33" customFormat="1" ht="15.75" thickBot="1">
      <c r="A53" s="35" t="s">
        <v>27</v>
      </c>
      <c r="B53" s="36">
        <v>2136.1</v>
      </c>
      <c r="C53" s="35" t="s">
        <v>31</v>
      </c>
      <c r="D53" s="36">
        <v>5</v>
      </c>
    </row>
    <row r="54" spans="1:4" s="33" customFormat="1" ht="15.75" thickBot="1">
      <c r="A54" s="35" t="s">
        <v>27</v>
      </c>
      <c r="B54" s="36">
        <v>342.68</v>
      </c>
      <c r="C54" s="35" t="s">
        <v>31</v>
      </c>
      <c r="D54" s="36">
        <v>2</v>
      </c>
    </row>
    <row r="55" spans="1:4" s="33" customFormat="1" ht="15.75" thickBot="1">
      <c r="A55" s="35" t="s">
        <v>27</v>
      </c>
      <c r="B55" s="36">
        <v>427.22</v>
      </c>
      <c r="C55" s="35" t="s">
        <v>31</v>
      </c>
      <c r="D55" s="36">
        <v>1</v>
      </c>
    </row>
    <row r="56" spans="1:4" s="33" customFormat="1" ht="15.75" thickBot="1">
      <c r="A56" s="35" t="s">
        <v>80</v>
      </c>
      <c r="B56" s="36">
        <v>3523.95</v>
      </c>
      <c r="C56" s="35" t="s">
        <v>81</v>
      </c>
      <c r="D56" s="36">
        <v>2.5</v>
      </c>
    </row>
    <row r="57" spans="1:4" s="33" customFormat="1" ht="15.75" thickBot="1">
      <c r="A57" s="35" t="s">
        <v>82</v>
      </c>
      <c r="B57" s="36">
        <v>3917.69</v>
      </c>
      <c r="C57" s="35" t="s">
        <v>31</v>
      </c>
      <c r="D57" s="36">
        <v>7</v>
      </c>
    </row>
    <row r="58" spans="1:4" s="33" customFormat="1" ht="15.75" thickBot="1">
      <c r="A58" s="35" t="s">
        <v>83</v>
      </c>
      <c r="B58" s="36">
        <v>1694.32</v>
      </c>
      <c r="C58" s="35" t="s">
        <v>31</v>
      </c>
      <c r="D58" s="36">
        <v>2</v>
      </c>
    </row>
    <row r="59" spans="1:4" s="28" customFormat="1" ht="28.5" outlineLevel="2">
      <c r="A59" s="14" t="s">
        <v>19</v>
      </c>
      <c r="B59" s="26">
        <v>0</v>
      </c>
      <c r="C59" s="27"/>
      <c r="D59" s="27"/>
    </row>
    <row r="60" spans="1:4" s="28" customFormat="1" ht="29.25" outlineLevel="2" thickBot="1">
      <c r="A60" s="14" t="s">
        <v>20</v>
      </c>
      <c r="B60" s="26">
        <f>B61+B62</f>
        <v>108563.91</v>
      </c>
      <c r="C60" s="27"/>
      <c r="D60" s="27"/>
    </row>
    <row r="61" spans="1:4" s="33" customFormat="1" ht="15.75" thickBot="1">
      <c r="A61" s="35" t="s">
        <v>84</v>
      </c>
      <c r="B61" s="36">
        <v>53446.85</v>
      </c>
      <c r="C61" s="35" t="s">
        <v>3</v>
      </c>
      <c r="D61" s="36">
        <v>12847.8</v>
      </c>
    </row>
    <row r="62" spans="1:4" s="33" customFormat="1" ht="15.75" thickBot="1">
      <c r="A62" s="35" t="s">
        <v>85</v>
      </c>
      <c r="B62" s="36">
        <v>55117.06</v>
      </c>
      <c r="C62" s="35" t="s">
        <v>3</v>
      </c>
      <c r="D62" s="36">
        <v>12847.8</v>
      </c>
    </row>
    <row r="63" spans="1:4" s="28" customFormat="1" ht="28.5" outlineLevel="2">
      <c r="A63" s="14" t="s">
        <v>21</v>
      </c>
      <c r="B63" s="26">
        <v>0</v>
      </c>
      <c r="C63" s="27"/>
      <c r="D63" s="27"/>
    </row>
    <row r="64" spans="1:4" s="28" customFormat="1" ht="29.25" outlineLevel="2" thickBot="1">
      <c r="A64" s="14" t="s">
        <v>22</v>
      </c>
      <c r="B64" s="26">
        <f>B65</f>
        <v>3035.12</v>
      </c>
      <c r="C64" s="27"/>
      <c r="D64" s="27"/>
    </row>
    <row r="65" spans="1:4" s="33" customFormat="1" ht="15.75" thickBot="1">
      <c r="A65" s="35" t="s">
        <v>69</v>
      </c>
      <c r="B65" s="36">
        <v>3035.12</v>
      </c>
      <c r="C65" s="35" t="s">
        <v>3</v>
      </c>
      <c r="D65" s="36">
        <v>11</v>
      </c>
    </row>
    <row r="66" spans="1:4" s="28" customFormat="1" ht="29.25" outlineLevel="2" thickBot="1">
      <c r="A66" s="14" t="s">
        <v>23</v>
      </c>
      <c r="B66" s="26">
        <f>B67+B68</f>
        <v>6745.1</v>
      </c>
      <c r="C66" s="27"/>
      <c r="D66" s="27"/>
    </row>
    <row r="67" spans="1:4" s="33" customFormat="1" ht="15.75" thickBot="1">
      <c r="A67" s="35" t="s">
        <v>86</v>
      </c>
      <c r="B67" s="36">
        <v>3211.95</v>
      </c>
      <c r="C67" s="35" t="s">
        <v>3</v>
      </c>
      <c r="D67" s="36">
        <v>12847.8</v>
      </c>
    </row>
    <row r="68" spans="1:4" s="33" customFormat="1" ht="15.75" thickBot="1">
      <c r="A68" s="35" t="s">
        <v>87</v>
      </c>
      <c r="B68" s="36">
        <v>3533.15</v>
      </c>
      <c r="C68" s="35" t="s">
        <v>3</v>
      </c>
      <c r="D68" s="36">
        <v>12847.8</v>
      </c>
    </row>
    <row r="69" spans="1:4" s="28" customFormat="1" ht="29.25" outlineLevel="2" thickBot="1">
      <c r="A69" s="14" t="s">
        <v>15</v>
      </c>
      <c r="B69" s="26">
        <f>B70+B71</f>
        <v>25284.47</v>
      </c>
      <c r="C69" s="27"/>
      <c r="D69" s="27"/>
    </row>
    <row r="70" spans="1:4" s="33" customFormat="1" ht="15.75" thickBot="1">
      <c r="A70" s="35" t="s">
        <v>88</v>
      </c>
      <c r="B70" s="36">
        <v>12333.89</v>
      </c>
      <c r="C70" s="35" t="s">
        <v>3</v>
      </c>
      <c r="D70" s="36">
        <v>12847.8</v>
      </c>
    </row>
    <row r="71" spans="1:4" s="33" customFormat="1" ht="15.75" thickBot="1">
      <c r="A71" s="35" t="s">
        <v>89</v>
      </c>
      <c r="B71" s="36">
        <v>12950.58</v>
      </c>
      <c r="C71" s="35" t="s">
        <v>3</v>
      </c>
      <c r="D71" s="36">
        <v>12847.8</v>
      </c>
    </row>
    <row r="72" spans="1:4" s="28" customFormat="1" ht="43.5" outlineLevel="2" thickBot="1">
      <c r="A72" s="14" t="s">
        <v>16</v>
      </c>
      <c r="B72" s="26">
        <f>B73</f>
        <v>2326.75</v>
      </c>
      <c r="C72" s="27"/>
      <c r="D72" s="27"/>
    </row>
    <row r="73" spans="1:4" s="33" customFormat="1" ht="15.75" thickBot="1">
      <c r="A73" s="35" t="s">
        <v>68</v>
      </c>
      <c r="B73" s="36">
        <v>2326.75</v>
      </c>
      <c r="C73" s="35" t="s">
        <v>3</v>
      </c>
      <c r="D73" s="36">
        <v>399.1</v>
      </c>
    </row>
    <row r="74" spans="1:4" s="28" customFormat="1" ht="57.75" outlineLevel="2" thickBot="1">
      <c r="A74" s="14" t="s">
        <v>17</v>
      </c>
      <c r="B74" s="26">
        <f>SUM(B75:B81)</f>
        <v>63507.51</v>
      </c>
      <c r="C74" s="27"/>
      <c r="D74" s="27"/>
    </row>
    <row r="75" spans="1:4" s="33" customFormat="1" ht="15.75" thickBot="1">
      <c r="A75" s="35" t="s">
        <v>92</v>
      </c>
      <c r="B75" s="36">
        <v>5380</v>
      </c>
      <c r="C75" s="35" t="s">
        <v>93</v>
      </c>
      <c r="D75" s="36">
        <v>500</v>
      </c>
    </row>
    <row r="76" spans="1:4" s="33" customFormat="1" ht="15.75" thickBot="1">
      <c r="A76" s="35" t="s">
        <v>94</v>
      </c>
      <c r="B76" s="36">
        <v>218.41</v>
      </c>
      <c r="C76" s="35" t="s">
        <v>3</v>
      </c>
      <c r="D76" s="36">
        <v>12847.8</v>
      </c>
    </row>
    <row r="77" spans="1:4" s="33" customFormat="1" ht="15.75" thickBot="1">
      <c r="A77" s="35" t="s">
        <v>95</v>
      </c>
      <c r="B77" s="36">
        <v>218.41</v>
      </c>
      <c r="C77" s="35" t="s">
        <v>3</v>
      </c>
      <c r="D77" s="36">
        <v>12847.8</v>
      </c>
    </row>
    <row r="78" spans="1:4" s="33" customFormat="1" ht="15.75" thickBot="1">
      <c r="A78" s="35" t="s">
        <v>96</v>
      </c>
      <c r="B78" s="36">
        <v>1927.87</v>
      </c>
      <c r="C78" s="35" t="s">
        <v>31</v>
      </c>
      <c r="D78" s="36">
        <v>7</v>
      </c>
    </row>
    <row r="79" spans="1:4" s="33" customFormat="1" ht="15.75" thickBot="1">
      <c r="A79" s="35" t="s">
        <v>97</v>
      </c>
      <c r="B79" s="36">
        <v>550.82000000000005</v>
      </c>
      <c r="C79" s="35" t="s">
        <v>31</v>
      </c>
      <c r="D79" s="36">
        <v>2</v>
      </c>
    </row>
    <row r="80" spans="1:4" s="33" customFormat="1" ht="15.75" thickBot="1">
      <c r="A80" s="35" t="s">
        <v>98</v>
      </c>
      <c r="B80" s="36">
        <v>26964</v>
      </c>
      <c r="C80" s="35" t="s">
        <v>3</v>
      </c>
      <c r="D80" s="36">
        <v>12840</v>
      </c>
    </row>
    <row r="81" spans="1:5" s="33" customFormat="1" ht="15.75" thickBot="1">
      <c r="A81" s="35" t="s">
        <v>99</v>
      </c>
      <c r="B81" s="36">
        <v>28248</v>
      </c>
      <c r="C81" s="35" t="s">
        <v>3</v>
      </c>
      <c r="D81" s="36">
        <v>12840</v>
      </c>
    </row>
    <row r="82" spans="1:5" s="37" customFormat="1" thickBot="1">
      <c r="A82" s="31" t="s">
        <v>101</v>
      </c>
      <c r="B82" s="32">
        <f>B83+B84+B85</f>
        <v>39979</v>
      </c>
      <c r="C82" s="31"/>
      <c r="D82" s="31"/>
    </row>
    <row r="83" spans="1:5" s="33" customFormat="1" ht="15.75" thickBot="1">
      <c r="A83" s="35" t="s">
        <v>90</v>
      </c>
      <c r="B83" s="36">
        <v>14583</v>
      </c>
      <c r="C83" s="35" t="s">
        <v>31</v>
      </c>
      <c r="D83" s="36">
        <v>5</v>
      </c>
    </row>
    <row r="84" spans="1:5" s="33" customFormat="1" ht="15.75" thickBot="1">
      <c r="A84" s="35" t="s">
        <v>91</v>
      </c>
      <c r="B84" s="36">
        <v>22456</v>
      </c>
      <c r="C84" s="35" t="s">
        <v>24</v>
      </c>
      <c r="D84" s="47">
        <v>7</v>
      </c>
    </row>
    <row r="85" spans="1:5" s="28" customFormat="1" ht="36.75" customHeight="1" outlineLevel="2">
      <c r="A85" s="38" t="s">
        <v>103</v>
      </c>
      <c r="B85" s="39">
        <f>D85*5*12</f>
        <v>2940</v>
      </c>
      <c r="C85" s="23" t="s">
        <v>4</v>
      </c>
      <c r="D85" s="39">
        <v>49</v>
      </c>
      <c r="E85" s="45"/>
    </row>
    <row r="86" spans="1:5" s="28" customFormat="1" outlineLevel="2">
      <c r="A86" s="38" t="s">
        <v>100</v>
      </c>
      <c r="B86" s="44">
        <v>15745.52</v>
      </c>
      <c r="C86" s="42" t="s">
        <v>32</v>
      </c>
      <c r="D86" s="43"/>
      <c r="E86" s="46"/>
    </row>
    <row r="87" spans="1:5" s="28" customFormat="1" outlineLevel="2">
      <c r="A87" s="29" t="s">
        <v>43</v>
      </c>
      <c r="B87" s="26">
        <f>B13+B16+B19+B20+B27+B40+B59+B60+B64+B66+B69+B72+B74+B82</f>
        <v>690250.64</v>
      </c>
      <c r="C87" s="27" t="s">
        <v>32</v>
      </c>
      <c r="D87" s="27"/>
    </row>
    <row r="88" spans="1:5" s="28" customFormat="1" outlineLevel="2">
      <c r="A88" s="29" t="s">
        <v>44</v>
      </c>
      <c r="B88" s="26">
        <f>B87*1.2+B82</f>
        <v>868279.76800000004</v>
      </c>
      <c r="C88" s="27" t="s">
        <v>32</v>
      </c>
      <c r="D88" s="27"/>
    </row>
    <row r="89" spans="1:5" s="28" customFormat="1" outlineLevel="2">
      <c r="A89" s="29" t="s">
        <v>45</v>
      </c>
      <c r="B89" s="26">
        <f>B6+B9-B88+B4</f>
        <v>-433976.16860000021</v>
      </c>
      <c r="C89" s="27" t="s">
        <v>32</v>
      </c>
      <c r="D89" s="27"/>
    </row>
    <row r="90" spans="1:5" s="3" customFormat="1" outlineLevel="2">
      <c r="A90" s="6"/>
      <c r="B90" s="8"/>
      <c r="C90" s="8"/>
      <c r="D90" s="8"/>
    </row>
    <row r="91" spans="1:5" s="3" customFormat="1" outlineLevel="2">
      <c r="A91" s="6"/>
      <c r="B91" s="8"/>
      <c r="C91" s="8"/>
      <c r="D91" s="8"/>
    </row>
    <row r="92" spans="1:5">
      <c r="A92" s="5"/>
      <c r="B92" s="9"/>
      <c r="C92" s="10"/>
      <c r="D92" s="10"/>
    </row>
    <row r="93" spans="1:5">
      <c r="A93" s="7"/>
      <c r="B93" s="11"/>
      <c r="C93" s="11"/>
      <c r="D93" s="11"/>
    </row>
    <row r="94" spans="1:5" s="3" customFormat="1" outlineLevel="2">
      <c r="A94" s="6"/>
      <c r="B94" s="8"/>
      <c r="C94" s="8"/>
      <c r="D94" s="8"/>
    </row>
    <row r="95" spans="1:5">
      <c r="A95" s="5"/>
      <c r="B95" s="9"/>
      <c r="C95" s="10"/>
      <c r="D95" s="10"/>
      <c r="E95" s="2"/>
    </row>
    <row r="96" spans="1:5" ht="16.5" customHeight="1">
      <c r="A96" s="5"/>
      <c r="B96" s="9"/>
      <c r="C96" s="10"/>
      <c r="D96" s="10"/>
    </row>
    <row r="97" spans="1:4">
      <c r="A97" s="5"/>
      <c r="B97" s="9"/>
      <c r="C97" s="10"/>
      <c r="D97" s="10"/>
    </row>
    <row r="98" spans="1:4">
      <c r="A98" s="5"/>
      <c r="B98" s="9"/>
      <c r="C98" s="9"/>
      <c r="D98" s="10"/>
    </row>
  </sheetData>
  <mergeCells count="4">
    <mergeCell ref="A1:D1"/>
    <mergeCell ref="A12:D12"/>
    <mergeCell ref="B2:D2"/>
    <mergeCell ref="A5:D5"/>
  </mergeCells>
  <hyperlinks>
    <hyperlink ref="C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rowBreaks count="1" manualBreakCount="1">
    <brk id="89" max="4" man="1"/>
  </rowBreaks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Bushina_OY</cp:lastModifiedBy>
  <cp:lastPrinted>2019-01-30T01:39:23Z</cp:lastPrinted>
  <dcterms:created xsi:type="dcterms:W3CDTF">2016-03-18T02:51:51Z</dcterms:created>
  <dcterms:modified xsi:type="dcterms:W3CDTF">2022-02-16T07:03:40Z</dcterms:modified>
</cp:coreProperties>
</file>