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105" windowWidth="19320" windowHeight="9210"/>
  </bookViews>
  <sheets>
    <sheet name="Юности, д . 21" sheetId="1" r:id="rId1"/>
    <sheet name="Работы 2019 " sheetId="3" r:id="rId2"/>
    <sheet name="Справка" sheetId="4" r:id="rId3"/>
  </sheets>
  <definedNames>
    <definedName name="_xlnm._FilterDatabase" localSheetId="1" hidden="1">'Работы 2019 '!$A$3:$E$40</definedName>
    <definedName name="_xlnm.Print_Area" localSheetId="0">'Юности, д . 21'!$A$1:$D$70</definedName>
  </definedNames>
  <calcPr calcId="144525"/>
</workbook>
</file>

<file path=xl/calcChain.xml><?xml version="1.0" encoding="utf-8"?>
<calcChain xmlns="http://schemas.openxmlformats.org/spreadsheetml/2006/main">
  <c r="B67" i="1" l="1"/>
  <c r="B8" i="1" l="1"/>
  <c r="B59" i="1" l="1"/>
  <c r="B55" i="1"/>
  <c r="B52" i="1"/>
  <c r="B35" i="1"/>
  <c r="B29" i="1"/>
  <c r="B22" i="1"/>
  <c r="B19" i="1"/>
  <c r="B16" i="1"/>
  <c r="B13" i="1"/>
  <c r="B10" i="1"/>
  <c r="B9" i="1" s="1"/>
  <c r="B64" i="1"/>
  <c r="B63" i="1" s="1"/>
  <c r="B11" i="1" l="1"/>
  <c r="B66" i="1"/>
  <c r="B68" i="1" l="1"/>
  <c r="B69" i="1" s="1"/>
  <c r="H66" i="1"/>
</calcChain>
</file>

<file path=xl/sharedStrings.xml><?xml version="1.0" encoding="utf-8"?>
<sst xmlns="http://schemas.openxmlformats.org/spreadsheetml/2006/main" count="280" uniqueCount="130">
  <si>
    <t>Форма 2.8. Выполненные работы (оказанные услуги) по содержанию общего имущества и текущему ремонту в отчетном периоде (Приказ Минстроя России от 22.12.2014 №882).</t>
  </si>
  <si>
    <t>Наименование работ (услуг)</t>
  </si>
  <si>
    <t>Ед.изм.</t>
  </si>
  <si>
    <t>Количество работ (ед.)</t>
  </si>
  <si>
    <t>Доходы от нежилых помещений и провайдеров:</t>
  </si>
  <si>
    <t>Расходы по дому:</t>
  </si>
  <si>
    <t>м2</t>
  </si>
  <si>
    <t>сантехника</t>
  </si>
  <si>
    <t>1.Расходы по снятию показаний с ИПУ по электроэнергии</t>
  </si>
  <si>
    <t>кол-во показаний</t>
  </si>
  <si>
    <t>1. Работы (услуги) по управлению многоквартирным домом</t>
  </si>
  <si>
    <t>2. Работы по содержанию помещений, входящих в состав общего имущества в многоквартирном доме</t>
  </si>
  <si>
    <t>3. Работы по обеспечению вывоза твердых бытовых отходов</t>
  </si>
  <si>
    <t>Чел.</t>
  </si>
  <si>
    <t>4. Коммунальные услуги по содержанию помещений, входящих в состав общего имущества в многоквартирном доме</t>
  </si>
  <si>
    <t>5. Работы по содержанию и ремонту конструктивных элементов (несущих конструкций и ненесущих конструкций) многоквартирных домов</t>
  </si>
  <si>
    <t>6. 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</si>
  <si>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1 стояк</t>
  </si>
  <si>
    <t>7.Работы по содержанию и ремонту мусоропроводов в многоквартирном доме</t>
  </si>
  <si>
    <t>8. Работы по содержанию и ремонту лифта (лифтов) в многоквартирном доме</t>
  </si>
  <si>
    <t>9. Работы по обеспечению требований пожарной безопасности</t>
  </si>
  <si>
    <t>10. Работы по содержанию и ремонту систем дымоудаления и вентиляции</t>
  </si>
  <si>
    <t>11. Работы по содержанию и ремонту систем внутридомового газового оборудования</t>
  </si>
  <si>
    <t>12. Обеспечение устранения аварий на внутридомовых инженерных системах в многоквартирном доме</t>
  </si>
  <si>
    <t>13. Проведение дератизации и дезинсекции помещений, входящих в состав общего имущества в многоквартирном доме</t>
  </si>
  <si>
    <t>14. 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</si>
  <si>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15. Прочая работа (услуга)</t>
  </si>
  <si>
    <t>1м</t>
  </si>
  <si>
    <t xml:space="preserve">Годовая фактическая стоимость работ (услуг) </t>
  </si>
  <si>
    <t>Адрес: ул. Юности, д. 21</t>
  </si>
  <si>
    <t>Выезд а/машины по заявке</t>
  </si>
  <si>
    <t>выезд</t>
  </si>
  <si>
    <t>м</t>
  </si>
  <si>
    <t>осмотр подвала</t>
  </si>
  <si>
    <t>раз</t>
  </si>
  <si>
    <t>сброс воздуха с системы отопления</t>
  </si>
  <si>
    <t>Старшие по дому</t>
  </si>
  <si>
    <t>Наименование работ</t>
  </si>
  <si>
    <t>Сумма</t>
  </si>
  <si>
    <t>Ед.изм</t>
  </si>
  <si>
    <t>Кол-во</t>
  </si>
  <si>
    <t>Доходы по дому:</t>
  </si>
  <si>
    <t>период: 01.01.2019-31.12.2019</t>
  </si>
  <si>
    <t>Сальдо начальное на 01.01.2019 г.</t>
  </si>
  <si>
    <t>Всего начислено за период с 01.01.2019 г. по 31.12.2019 г.</t>
  </si>
  <si>
    <t>Всего оплачено за период с 01.01.2019 г. по 31.12.2019 г.</t>
  </si>
  <si>
    <t>Дебиторская задолженность (переплата) на 31.12.2019 г.</t>
  </si>
  <si>
    <t>Всего доходов по дому за 2019 г.</t>
  </si>
  <si>
    <t>Всего расходов по дому за 2019 г.</t>
  </si>
  <si>
    <t>Всего расходов по дому с НДС за 2019 г.</t>
  </si>
  <si>
    <t>Конечное сальдо по дому на 31.12.2019 г.</t>
  </si>
  <si>
    <t xml:space="preserve">Конечное сальдо с учетом дебиторской задолженности (переплаты) на 31.12.2019 г. </t>
  </si>
  <si>
    <t xml:space="preserve">Накопительная по работам за период c  01.01.2019 по  31.12.2019 г.                                                                                   </t>
  </si>
  <si>
    <t xml:space="preserve">По адресу ЮНОСТИ ул. д.21                                              </t>
  </si>
  <si>
    <t>Вывоз ТКО 1,2 кв. 2019 г. к=0,6;0,8;0,85;0,9;1</t>
  </si>
  <si>
    <t>Вывоз ТКО 3,4 кв. 2019 г. к=0,6;0,8;0,85;0,9;1</t>
  </si>
  <si>
    <t>Гор. вода потр.при содер.общего имущ-ва  в МКД 1,2</t>
  </si>
  <si>
    <t>Гор. вода потр.при содер.общего имущ-ва  в МКД 3,4</t>
  </si>
  <si>
    <t>Организация мест накоп.ртуть сод-х ламп 3,4 кв. 20</t>
  </si>
  <si>
    <t>Осмотр сантех. оборудования</t>
  </si>
  <si>
    <t>шт.</t>
  </si>
  <si>
    <t>Очистка канализационной сети</t>
  </si>
  <si>
    <t>Прочистка внутренней канализационной сети</t>
  </si>
  <si>
    <t>Ремонт вентилей д.20-32</t>
  </si>
  <si>
    <t>Ремонт доводчика</t>
  </si>
  <si>
    <t>Ремонт кровли с использованием  мастики "сазиласт"</t>
  </si>
  <si>
    <t>Смена вентиля до 20 мм</t>
  </si>
  <si>
    <t>Смена труб отопления ППР д. 25 (без сварочных рабо</t>
  </si>
  <si>
    <t>Содержание ДРС 1,2 кв.2019 г. к=0,8</t>
  </si>
  <si>
    <t>Содержание ДРС 3,4 кв. 2019 г. коэф. 0,8</t>
  </si>
  <si>
    <t>Тех.обслуживание ГО К=0,6;0,8;0,85;0,9;1 (3,4 кв.</t>
  </si>
  <si>
    <t>Тех.обслуживание ГО к=0,6;0,8;0,85;0,9;1 (1,2 кв.2</t>
  </si>
  <si>
    <t>Уборка МОП 1,2 кв. 2019 г. к=0,8</t>
  </si>
  <si>
    <t>Уборка МОП 3,4 кв. 2019 г. К=0,8</t>
  </si>
  <si>
    <t>Уборка придомовой территории 1,2 кв. 2019 г. к=0,8</t>
  </si>
  <si>
    <t>Уборка придомовой территории 3,4 кв. 2019 г. к=0,8</t>
  </si>
  <si>
    <t>Управление жилым фондом 1,2 кв. 2019г. К=0,6;0,8;0,85;0,9;1</t>
  </si>
  <si>
    <t>Управление жилым фондом 1,2 кв. 2019г. К=0,6;0,8;0</t>
  </si>
  <si>
    <t>Управление жилым фондом 3,4 кв. 2019г. К=0,6;0,8;0,85;0,9;1</t>
  </si>
  <si>
    <t>Управление жилым фондом 3,4 кв. 2019г. К=0,6;0,8;0</t>
  </si>
  <si>
    <t>Установка светильников с датчиком на движение</t>
  </si>
  <si>
    <t>Устранение свищей хомутами</t>
  </si>
  <si>
    <t>Хол.вода потр.при содер.общ.имущ. в МКД 1,2 кв.201</t>
  </si>
  <si>
    <t>Хол.вода потр.при содер.общ.имущ. в МКД 3,4 кв.201</t>
  </si>
  <si>
    <t>Электрическая энергия потр.при содержании общего и</t>
  </si>
  <si>
    <t>масляная краска с последующей теплоизоляцией (пено</t>
  </si>
  <si>
    <t>1 узел</t>
  </si>
  <si>
    <t>ремонт труб КНС</t>
  </si>
  <si>
    <t>сброс воздуха со стояков отопления</t>
  </si>
  <si>
    <t>установка пошагового светильника</t>
  </si>
  <si>
    <t>Общий итог</t>
  </si>
  <si>
    <t>Справка об уровне сбора платы за жилое помещение по состоянию на 10.02.2020</t>
  </si>
  <si>
    <t>ЖЭУ</t>
  </si>
  <si>
    <t>Адрес</t>
  </si>
  <si>
    <t>Начислено</t>
  </si>
  <si>
    <t>Оплачено</t>
  </si>
  <si>
    <t>Процент оплаты</t>
  </si>
  <si>
    <t>Месяц</t>
  </si>
  <si>
    <t>Год</t>
  </si>
  <si>
    <t/>
  </si>
  <si>
    <t>Отдел :</t>
  </si>
  <si>
    <t xml:space="preserve">  1</t>
  </si>
  <si>
    <t>30</t>
  </si>
  <si>
    <t>ЮНОСТИ ул. д.21</t>
  </si>
  <si>
    <t>январь</t>
  </si>
  <si>
    <t>2019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</si>
  <si>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</si>
  <si>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</si>
  <si>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</si>
  <si>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</si>
  <si>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</si>
  <si>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</si>
  <si>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</si>
  <si>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</si>
  <si>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</si>
  <si>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</si>
  <si>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</si>
  <si>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 по группе</t>
  </si>
  <si>
    <t>№ раб</t>
  </si>
  <si>
    <t>Тех.обслуживание ГО К=0,6;0,8;0,85;0,9;1 (3,4 кв. 2019 г)</t>
  </si>
  <si>
    <t>Тех.обслуживание ГО к=0,6;0,8;0,85;0,9;1 (1,2 кв.2019 г)</t>
  </si>
  <si>
    <t>Гор. вода потр.при содер.общего имущ-ва  в МКД 1,2 кв. 2019 г.</t>
  </si>
  <si>
    <t>Гор. вода потр.при содер.общего имущ-ва  в МКД 3,4 кв. 2019 г.</t>
  </si>
  <si>
    <t>Хол.вода потр.при содер.общ.имущ. в МКД 1,2 кв.2019 г.</t>
  </si>
  <si>
    <t>Хол.вода потр.при содер.общ.имущ. в МКД 3,4 кв.2019 г.</t>
  </si>
  <si>
    <t>Электрическая энергия потр.при содержании общего имущ. МДК 1,2 кв. 2019 г.</t>
  </si>
  <si>
    <t>Электрическая энергия потр.при содержании общего имущ. МДК 3,4 кв. 2019 г.</t>
  </si>
  <si>
    <t>Организация мест накоп.ртуть сод-х ламп 3,4 кв. 2019 г.</t>
  </si>
  <si>
    <t>руб.</t>
  </si>
  <si>
    <t>Провайдеры: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</si>
</sst>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1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3F3F3F"/>
      <name val="Times New Roman"/>
      <family val="1"/>
      <charset val="204"/>
    </font>
    <font>
      <u/>
      <sz val="11"/>
      <color theme="1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rgb="FF3F3F3F"/>
      <name val="Times New Roman"/>
      <family val="1"/>
      <charset val="204"/>
    </font>
    <font>
      <b/>
      <sz val="13"/>
      <color indexed="8"/>
      <name val="Arial"/>
      <family val="2"/>
      <charset val="204"/>
    </font>
    <font>
      <sz val="10"/>
      <color indexed="8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2" fillId="2" borderId="1" applyNumberFormat="0" applyAlignment="0" applyProtection="0"/>
  </cellStyleXfs>
  <cellXfs count="58">
    <xf numFmtId="0" fontId="0" fillId="0" borderId="0" xfId="0"/>
    <xf numFmtId="0" fontId="4" fillId="0" borderId="0" xfId="0" applyFont="1" applyFill="1"/>
    <xf numFmtId="0" fontId="5" fillId="0" borderId="0" xfId="0" applyFont="1" applyFill="1"/>
    <xf numFmtId="164" fontId="4" fillId="0" borderId="0" xfId="1" applyFont="1" applyFill="1" applyAlignment="1">
      <alignment horizontal="center" vertical="center"/>
    </xf>
    <xf numFmtId="0" fontId="6" fillId="0" borderId="2" xfId="2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left" vertical="center" wrapText="1"/>
    </xf>
    <xf numFmtId="164" fontId="4" fillId="0" borderId="2" xfId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left" vertical="center"/>
    </xf>
    <xf numFmtId="164" fontId="7" fillId="0" borderId="2" xfId="1" applyFont="1" applyFill="1" applyBorder="1" applyAlignment="1" applyProtection="1">
      <alignment horizontal="center" vertical="center"/>
    </xf>
    <xf numFmtId="164" fontId="8" fillId="0" borderId="2" xfId="1" applyFont="1" applyFill="1" applyBorder="1" applyAlignment="1">
      <alignment horizontal="center" vertical="center" wrapText="1"/>
    </xf>
    <xf numFmtId="164" fontId="6" fillId="0" borderId="2" xfId="1" applyFont="1" applyFill="1" applyBorder="1" applyAlignment="1">
      <alignment horizontal="center" vertical="center" wrapText="1"/>
    </xf>
    <xf numFmtId="0" fontId="10" fillId="0" borderId="2" xfId="2" applyFont="1" applyFill="1" applyBorder="1" applyAlignment="1">
      <alignment horizontal="left" vertical="center" wrapText="1"/>
    </xf>
    <xf numFmtId="164" fontId="10" fillId="0" borderId="2" xfId="1" applyFont="1" applyFill="1" applyBorder="1" applyAlignment="1">
      <alignment horizontal="center" vertical="center" wrapText="1"/>
    </xf>
    <xf numFmtId="164" fontId="4" fillId="0" borderId="0" xfId="1" applyFont="1" applyFill="1" applyAlignment="1">
      <alignment horizontal="center" vertical="center" wrapText="1"/>
    </xf>
    <xf numFmtId="0" fontId="0" fillId="0" borderId="2" xfId="0" applyFill="1" applyBorder="1"/>
    <xf numFmtId="0" fontId="0" fillId="0" borderId="2" xfId="0" applyFill="1" applyBorder="1" applyAlignment="1">
      <alignment horizontal="center"/>
    </xf>
    <xf numFmtId="0" fontId="0" fillId="0" borderId="2" xfId="0" applyFill="1" applyBorder="1" applyAlignment="1">
      <alignment horizontal="center" vertical="center" wrapText="1"/>
    </xf>
    <xf numFmtId="4" fontId="0" fillId="0" borderId="2" xfId="0" applyNumberFormat="1" applyFill="1" applyBorder="1"/>
    <xf numFmtId="4" fontId="6" fillId="0" borderId="2" xfId="1" applyNumberFormat="1" applyFont="1" applyFill="1" applyBorder="1" applyAlignment="1">
      <alignment horizontal="right" vertical="center" wrapText="1"/>
    </xf>
    <xf numFmtId="4" fontId="10" fillId="0" borderId="2" xfId="1" applyNumberFormat="1" applyFont="1" applyFill="1" applyBorder="1" applyAlignment="1">
      <alignment horizontal="right" vertical="center" wrapText="1"/>
    </xf>
    <xf numFmtId="4" fontId="5" fillId="0" borderId="2" xfId="1" applyNumberFormat="1" applyFont="1" applyFill="1" applyBorder="1" applyAlignment="1">
      <alignment horizontal="right" vertical="center"/>
    </xf>
    <xf numFmtId="4" fontId="0" fillId="0" borderId="2" xfId="0" applyNumberFormat="1" applyFill="1" applyBorder="1" applyAlignment="1">
      <alignment horizontal="right"/>
    </xf>
    <xf numFmtId="4" fontId="8" fillId="0" borderId="2" xfId="1" applyNumberFormat="1" applyFont="1" applyFill="1" applyBorder="1" applyAlignment="1">
      <alignment horizontal="right" vertical="center"/>
    </xf>
    <xf numFmtId="0" fontId="0" fillId="0" borderId="0" xfId="0"/>
    <xf numFmtId="0" fontId="12" fillId="3" borderId="3" xfId="0" applyNumberFormat="1" applyFont="1" applyFill="1" applyBorder="1" applyAlignment="1" applyProtection="1">
      <alignment horizontal="center" vertical="top" wrapText="1"/>
    </xf>
    <xf numFmtId="0" fontId="12" fillId="3" borderId="3" xfId="0" applyNumberFormat="1" applyFont="1" applyFill="1" applyBorder="1" applyAlignment="1" applyProtection="1">
      <alignment horizontal="left" vertical="top" wrapText="1"/>
    </xf>
    <xf numFmtId="0" fontId="12" fillId="3" borderId="3" xfId="0" applyNumberFormat="1" applyFont="1" applyFill="1" applyBorder="1" applyAlignment="1" applyProtection="1">
      <alignment horizontal="left" vertical="center" wrapText="1"/>
    </xf>
    <xf numFmtId="0" fontId="12" fillId="3" borderId="4" xfId="0" applyNumberFormat="1" applyFont="1" applyFill="1" applyBorder="1" applyAlignment="1" applyProtection="1">
      <alignment horizontal="left" vertical="center" wrapText="1"/>
    </xf>
    <xf numFmtId="4" fontId="12" fillId="3" borderId="3" xfId="0" applyNumberFormat="1" applyFont="1" applyFill="1" applyBorder="1" applyAlignment="1" applyProtection="1">
      <alignment horizontal="center" vertical="top" wrapText="1"/>
    </xf>
    <xf numFmtId="2" fontId="12" fillId="3" borderId="3" xfId="0" applyNumberFormat="1" applyFont="1" applyFill="1" applyBorder="1" applyAlignment="1" applyProtection="1">
      <alignment horizontal="center" vertical="top" wrapText="1"/>
    </xf>
    <xf numFmtId="0" fontId="12" fillId="3" borderId="3" xfId="0" applyNumberFormat="1" applyFont="1" applyFill="1" applyBorder="1" applyAlignment="1" applyProtection="1">
      <alignment horizontal="center" vertical="center" wrapText="1"/>
    </xf>
    <xf numFmtId="4" fontId="12" fillId="3" borderId="3" xfId="0" applyNumberFormat="1" applyFont="1" applyFill="1" applyBorder="1" applyAlignment="1" applyProtection="1">
      <alignment horizontal="center" vertical="center" wrapText="1"/>
    </xf>
    <xf numFmtId="2" fontId="12" fillId="3" borderId="3" xfId="0" applyNumberFormat="1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/>
    </xf>
    <xf numFmtId="0" fontId="9" fillId="4" borderId="2" xfId="0" applyFont="1" applyFill="1" applyBorder="1" applyAlignment="1">
      <alignment horizontal="center" vertical="center" wrapText="1"/>
    </xf>
    <xf numFmtId="4" fontId="0" fillId="0" borderId="0" xfId="0" applyNumberFormat="1"/>
    <xf numFmtId="4" fontId="9" fillId="4" borderId="2" xfId="0" applyNumberFormat="1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horizontal="center"/>
    </xf>
    <xf numFmtId="0" fontId="9" fillId="4" borderId="2" xfId="0" applyFont="1" applyFill="1" applyBorder="1"/>
    <xf numFmtId="4" fontId="0" fillId="4" borderId="2" xfId="0" applyNumberFormat="1" applyFill="1" applyBorder="1"/>
    <xf numFmtId="0" fontId="0" fillId="4" borderId="2" xfId="0" applyFill="1" applyBorder="1"/>
    <xf numFmtId="0" fontId="0" fillId="0" borderId="0" xfId="0" applyFill="1"/>
    <xf numFmtId="164" fontId="4" fillId="0" borderId="2" xfId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164" fontId="4" fillId="0" borderId="2" xfId="1" applyFont="1" applyFill="1" applyBorder="1" applyAlignment="1">
      <alignment horizontal="center" vertical="center"/>
    </xf>
    <xf numFmtId="0" fontId="6" fillId="0" borderId="2" xfId="2" applyFont="1" applyFill="1" applyBorder="1" applyAlignment="1">
      <alignment horizontal="center" vertical="center"/>
    </xf>
    <xf numFmtId="0" fontId="12" fillId="3" borderId="4" xfId="0" applyNumberFormat="1" applyFont="1" applyFill="1" applyBorder="1" applyAlignment="1" applyProtection="1">
      <alignment horizontal="center" vertical="top" wrapText="1"/>
    </xf>
    <xf numFmtId="0" fontId="12" fillId="3" borderId="5" xfId="0" applyNumberFormat="1" applyFont="1" applyFill="1" applyBorder="1" applyAlignment="1" applyProtection="1">
      <alignment horizontal="center" vertical="top" wrapText="1"/>
    </xf>
    <xf numFmtId="0" fontId="11" fillId="3" borderId="0" xfId="0" applyNumberFormat="1" applyFont="1" applyFill="1" applyBorder="1" applyAlignment="1" applyProtection="1">
      <alignment horizontal="center" vertical="top" wrapText="1"/>
    </xf>
    <xf numFmtId="0" fontId="12" fillId="3" borderId="6" xfId="0" applyNumberFormat="1" applyFont="1" applyFill="1" applyBorder="1" applyAlignment="1" applyProtection="1">
      <alignment horizontal="left" vertical="center" wrapText="1"/>
    </xf>
    <xf numFmtId="0" fontId="12" fillId="3" borderId="5" xfId="0" applyNumberFormat="1" applyFont="1" applyFill="1" applyBorder="1" applyAlignment="1" applyProtection="1">
      <alignment horizontal="left" vertical="center" wrapText="1"/>
    </xf>
    <xf numFmtId="0" fontId="12" fillId="3" borderId="4" xfId="0" applyNumberFormat="1" applyFont="1" applyFill="1" applyBorder="1" applyAlignment="1" applyProtection="1">
      <alignment horizontal="center" vertical="center" wrapText="1"/>
    </xf>
    <xf numFmtId="0" fontId="12" fillId="3" borderId="6" xfId="0" applyNumberFormat="1" applyFont="1" applyFill="1" applyBorder="1" applyAlignment="1" applyProtection="1">
      <alignment horizontal="center" vertical="center" wrapText="1"/>
    </xf>
    <xf numFmtId="0" fontId="12" fillId="3" borderId="5" xfId="0" applyNumberFormat="1" applyFont="1" applyFill="1" applyBorder="1" applyAlignment="1" applyProtection="1">
      <alignment horizontal="center" vertical="center" wrapText="1"/>
    </xf>
    <xf numFmtId="164" fontId="5" fillId="0" borderId="2" xfId="1" applyFont="1" applyFill="1" applyBorder="1" applyAlignment="1">
      <alignment horizontal="center" vertical="center"/>
    </xf>
  </cellXfs>
  <cellStyles count="3">
    <cellStyle name="Вывод" xfId="2" builtinId="21"/>
    <cellStyle name="Обычный" xfId="0" builtinId="0"/>
    <cellStyle name="Финансовый" xfId="1" builtinId="3"/>
  </cellStyles>
  <dxfs count="0"/>
  <tableStyles count="0" defaultTableStyle="TableStyleMedium9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H69"/>
  <sheetViews>
    <sheetView tabSelected="1" workbookViewId="0">
      <pane ySplit="3" topLeftCell="A4" activePane="bottomLeft" state="frozen"/>
      <selection pane="bottomLeft" activeCell="I9" sqref="I9"/>
    </sheetView>
  </sheetViews>
  <sheetFormatPr defaultRowHeight="15" x14ac:dyDescent="0.25"/>
  <cols>
    <col min="1" max="1" width="72.85546875" style="9" customWidth="1"/>
    <col min="2" max="2" width="17" style="3" customWidth="1"/>
    <col min="3" max="3" width="12.140625" style="3" customWidth="1"/>
    <col min="4" max="4" width="15.42578125" style="15" customWidth="1"/>
    <col min="5" max="5" width="0" style="1" hidden="1" customWidth="1"/>
    <col min="6" max="7" width="9.140625" style="1"/>
    <col min="8" max="8" width="10" style="1" bestFit="1" customWidth="1"/>
    <col min="9" max="16384" width="9.140625" style="1"/>
  </cols>
  <sheetData>
    <row r="1" spans="1:4" ht="45.75" customHeight="1" x14ac:dyDescent="0.25">
      <c r="A1" s="45" t="s">
        <v>0</v>
      </c>
      <c r="B1" s="45"/>
      <c r="C1" s="45"/>
      <c r="D1" s="45"/>
    </row>
    <row r="2" spans="1:4" x14ac:dyDescent="0.25">
      <c r="A2" s="5" t="s">
        <v>29</v>
      </c>
      <c r="B2" s="47" t="s">
        <v>42</v>
      </c>
      <c r="C2" s="47"/>
      <c r="D2" s="47"/>
    </row>
    <row r="3" spans="1:4" ht="57" x14ac:dyDescent="0.25">
      <c r="A3" s="4" t="s">
        <v>1</v>
      </c>
      <c r="B3" s="12" t="s">
        <v>28</v>
      </c>
      <c r="C3" s="10" t="s">
        <v>2</v>
      </c>
      <c r="D3" s="12" t="s">
        <v>3</v>
      </c>
    </row>
    <row r="4" spans="1:4" x14ac:dyDescent="0.25">
      <c r="A4" s="4" t="s">
        <v>43</v>
      </c>
      <c r="B4" s="20">
        <v>779571.78399999975</v>
      </c>
      <c r="C4" s="57" t="s">
        <v>128</v>
      </c>
      <c r="D4" s="12"/>
    </row>
    <row r="5" spans="1:4" x14ac:dyDescent="0.25">
      <c r="A5" s="48" t="s">
        <v>41</v>
      </c>
      <c r="B5" s="48"/>
      <c r="C5" s="48"/>
      <c r="D5" s="48"/>
    </row>
    <row r="6" spans="1:4" x14ac:dyDescent="0.25">
      <c r="A6" s="4" t="s">
        <v>44</v>
      </c>
      <c r="B6" s="20">
        <v>1088986.01</v>
      </c>
      <c r="C6" s="57" t="s">
        <v>128</v>
      </c>
      <c r="D6" s="12"/>
    </row>
    <row r="7" spans="1:4" x14ac:dyDescent="0.25">
      <c r="A7" s="4" t="s">
        <v>45</v>
      </c>
      <c r="B7" s="20">
        <v>1073606.45</v>
      </c>
      <c r="C7" s="57" t="s">
        <v>128</v>
      </c>
      <c r="D7" s="12"/>
    </row>
    <row r="8" spans="1:4" x14ac:dyDescent="0.25">
      <c r="A8" s="4" t="s">
        <v>46</v>
      </c>
      <c r="B8" s="20">
        <f>B7-B6</f>
        <v>-15379.560000000056</v>
      </c>
      <c r="C8" s="57" t="s">
        <v>128</v>
      </c>
      <c r="D8" s="12"/>
    </row>
    <row r="9" spans="1:4" x14ac:dyDescent="0.25">
      <c r="A9" s="4" t="s">
        <v>4</v>
      </c>
      <c r="B9" s="20">
        <f>B10</f>
        <v>6343.68</v>
      </c>
      <c r="C9" s="57" t="s">
        <v>128</v>
      </c>
      <c r="D9" s="12"/>
    </row>
    <row r="10" spans="1:4" x14ac:dyDescent="0.25">
      <c r="A10" s="13" t="s">
        <v>129</v>
      </c>
      <c r="B10" s="21">
        <f>528.64*12</f>
        <v>6343.68</v>
      </c>
      <c r="C10" s="44" t="s">
        <v>128</v>
      </c>
      <c r="D10" s="14"/>
    </row>
    <row r="11" spans="1:4" x14ac:dyDescent="0.25">
      <c r="A11" s="5" t="s">
        <v>47</v>
      </c>
      <c r="B11" s="22">
        <f>B6+B9</f>
        <v>1095329.69</v>
      </c>
      <c r="C11" s="57" t="s">
        <v>128</v>
      </c>
      <c r="D11" s="7"/>
    </row>
    <row r="12" spans="1:4" x14ac:dyDescent="0.25">
      <c r="A12" s="46" t="s">
        <v>5</v>
      </c>
      <c r="B12" s="46"/>
      <c r="C12" s="46"/>
      <c r="D12" s="46"/>
    </row>
    <row r="13" spans="1:4" x14ac:dyDescent="0.25">
      <c r="A13" s="6" t="s">
        <v>10</v>
      </c>
      <c r="B13" s="22">
        <f>SUM(B14:B15)</f>
        <v>170653.6</v>
      </c>
      <c r="C13" s="57" t="s">
        <v>128</v>
      </c>
      <c r="D13" s="7"/>
    </row>
    <row r="14" spans="1:4" s="43" customFormat="1" x14ac:dyDescent="0.25">
      <c r="A14" s="16" t="s">
        <v>76</v>
      </c>
      <c r="B14" s="23">
        <v>83214.820000000007</v>
      </c>
      <c r="C14" s="17" t="s">
        <v>6</v>
      </c>
      <c r="D14" s="18">
        <v>22131.599999999999</v>
      </c>
    </row>
    <row r="15" spans="1:4" s="43" customFormat="1" x14ac:dyDescent="0.25">
      <c r="A15" s="16" t="s">
        <v>78</v>
      </c>
      <c r="B15" s="23">
        <v>87438.78</v>
      </c>
      <c r="C15" s="17" t="s">
        <v>6</v>
      </c>
      <c r="D15" s="18">
        <v>22136.400000000001</v>
      </c>
    </row>
    <row r="16" spans="1:4" ht="28.5" x14ac:dyDescent="0.25">
      <c r="A16" s="6" t="s">
        <v>11</v>
      </c>
      <c r="B16" s="22">
        <f>SUM(B17:B18)</f>
        <v>70370.33</v>
      </c>
      <c r="C16" s="57" t="s">
        <v>128</v>
      </c>
      <c r="D16" s="7"/>
    </row>
    <row r="17" spans="1:4" s="43" customFormat="1" x14ac:dyDescent="0.25">
      <c r="A17" s="16" t="s">
        <v>72</v>
      </c>
      <c r="B17" s="23">
        <v>33625.25</v>
      </c>
      <c r="C17" s="17" t="s">
        <v>6</v>
      </c>
      <c r="D17" s="18">
        <v>21147.97</v>
      </c>
    </row>
    <row r="18" spans="1:4" s="43" customFormat="1" x14ac:dyDescent="0.25">
      <c r="A18" s="16" t="s">
        <v>73</v>
      </c>
      <c r="B18" s="23">
        <v>36745.08</v>
      </c>
      <c r="C18" s="17" t="s">
        <v>6</v>
      </c>
      <c r="D18" s="18">
        <v>22135.599999999999</v>
      </c>
    </row>
    <row r="19" spans="1:4" x14ac:dyDescent="0.25">
      <c r="A19" s="6" t="s">
        <v>12</v>
      </c>
      <c r="B19" s="22">
        <f>SUM(B20:B21)</f>
        <v>98524.200000000012</v>
      </c>
      <c r="C19" s="57" t="s">
        <v>128</v>
      </c>
      <c r="D19" s="7"/>
    </row>
    <row r="20" spans="1:4" s="43" customFormat="1" x14ac:dyDescent="0.25">
      <c r="A20" s="16" t="s">
        <v>54</v>
      </c>
      <c r="B20" s="23">
        <v>49156.160000000003</v>
      </c>
      <c r="C20" s="17" t="s">
        <v>13</v>
      </c>
      <c r="D20" s="18">
        <v>928</v>
      </c>
    </row>
    <row r="21" spans="1:4" s="43" customFormat="1" x14ac:dyDescent="0.25">
      <c r="A21" s="16" t="s">
        <v>55</v>
      </c>
      <c r="B21" s="23">
        <v>49368.04</v>
      </c>
      <c r="C21" s="17" t="s">
        <v>13</v>
      </c>
      <c r="D21" s="18">
        <v>932</v>
      </c>
    </row>
    <row r="22" spans="1:4" ht="28.5" x14ac:dyDescent="0.25">
      <c r="A22" s="6" t="s">
        <v>14</v>
      </c>
      <c r="B22" s="22">
        <f>SUM(B23:B28)</f>
        <v>24568.769999999997</v>
      </c>
      <c r="C22" s="57" t="s">
        <v>128</v>
      </c>
      <c r="D22" s="7"/>
    </row>
    <row r="23" spans="1:4" s="43" customFormat="1" x14ac:dyDescent="0.25">
      <c r="A23" s="16" t="s">
        <v>121</v>
      </c>
      <c r="B23" s="23">
        <v>1991.84</v>
      </c>
      <c r="C23" s="17" t="s">
        <v>6</v>
      </c>
      <c r="D23" s="18">
        <v>22131.599999999999</v>
      </c>
    </row>
    <row r="24" spans="1:4" s="43" customFormat="1" x14ac:dyDescent="0.25">
      <c r="A24" s="16" t="s">
        <v>122</v>
      </c>
      <c r="B24" s="23">
        <v>1992.28</v>
      </c>
      <c r="C24" s="17" t="s">
        <v>6</v>
      </c>
      <c r="D24" s="18">
        <v>22136.400000000001</v>
      </c>
    </row>
    <row r="25" spans="1:4" s="43" customFormat="1" x14ac:dyDescent="0.25">
      <c r="A25" s="16" t="s">
        <v>123</v>
      </c>
      <c r="B25" s="23">
        <v>1770.53</v>
      </c>
      <c r="C25" s="17" t="s">
        <v>6</v>
      </c>
      <c r="D25" s="18">
        <v>22131.599999999999</v>
      </c>
    </row>
    <row r="26" spans="1:4" s="43" customFormat="1" x14ac:dyDescent="0.25">
      <c r="A26" s="16" t="s">
        <v>124</v>
      </c>
      <c r="B26" s="23">
        <v>1992.28</v>
      </c>
      <c r="C26" s="17" t="s">
        <v>6</v>
      </c>
      <c r="D26" s="18">
        <v>22136.400000000001</v>
      </c>
    </row>
    <row r="27" spans="1:4" s="43" customFormat="1" x14ac:dyDescent="0.25">
      <c r="A27" s="16" t="s">
        <v>125</v>
      </c>
      <c r="B27" s="23">
        <v>8410.01</v>
      </c>
      <c r="C27" s="17" t="s">
        <v>6</v>
      </c>
      <c r="D27" s="18">
        <v>22131.599999999999</v>
      </c>
    </row>
    <row r="28" spans="1:4" s="43" customFormat="1" x14ac:dyDescent="0.25">
      <c r="A28" s="16" t="s">
        <v>126</v>
      </c>
      <c r="B28" s="23">
        <v>8411.83</v>
      </c>
      <c r="C28" s="17" t="s">
        <v>6</v>
      </c>
      <c r="D28" s="18">
        <v>22136.400000000001</v>
      </c>
    </row>
    <row r="29" spans="1:4" ht="42.75" x14ac:dyDescent="0.25">
      <c r="A29" s="6" t="s">
        <v>15</v>
      </c>
      <c r="B29" s="22">
        <f>SUM(B30:B34)</f>
        <v>11949.02</v>
      </c>
      <c r="C29" s="57" t="s">
        <v>128</v>
      </c>
      <c r="D29" s="7"/>
    </row>
    <row r="30" spans="1:4" s="43" customFormat="1" x14ac:dyDescent="0.25">
      <c r="A30" s="16" t="s">
        <v>64</v>
      </c>
      <c r="B30" s="23">
        <v>494.78</v>
      </c>
      <c r="C30" s="17" t="s">
        <v>60</v>
      </c>
      <c r="D30" s="18">
        <v>1</v>
      </c>
    </row>
    <row r="31" spans="1:4" s="43" customFormat="1" x14ac:dyDescent="0.25">
      <c r="A31" s="16" t="s">
        <v>65</v>
      </c>
      <c r="B31" s="23">
        <v>1142.22</v>
      </c>
      <c r="C31" s="17" t="s">
        <v>32</v>
      </c>
      <c r="D31" s="18">
        <v>6.7</v>
      </c>
    </row>
    <row r="32" spans="1:4" s="43" customFormat="1" x14ac:dyDescent="0.25">
      <c r="A32" s="16" t="s">
        <v>80</v>
      </c>
      <c r="B32" s="23">
        <v>1032.8499999999999</v>
      </c>
      <c r="C32" s="17" t="s">
        <v>60</v>
      </c>
      <c r="D32" s="18">
        <v>1</v>
      </c>
    </row>
    <row r="33" spans="1:5" s="43" customFormat="1" x14ac:dyDescent="0.25">
      <c r="A33" s="16" t="s">
        <v>85</v>
      </c>
      <c r="B33" s="23">
        <v>7016.21</v>
      </c>
      <c r="C33" s="17" t="s">
        <v>86</v>
      </c>
      <c r="D33" s="18">
        <v>1</v>
      </c>
    </row>
    <row r="34" spans="1:5" s="43" customFormat="1" x14ac:dyDescent="0.25">
      <c r="A34" s="16" t="s">
        <v>89</v>
      </c>
      <c r="B34" s="23">
        <v>2262.96</v>
      </c>
      <c r="C34" s="17" t="s">
        <v>60</v>
      </c>
      <c r="D34" s="18">
        <v>1</v>
      </c>
    </row>
    <row r="35" spans="1:5" ht="42.75" x14ac:dyDescent="0.25">
      <c r="A35" s="6" t="s">
        <v>16</v>
      </c>
      <c r="B35" s="22">
        <f>SUM(B36:B47)</f>
        <v>11957.840000000002</v>
      </c>
      <c r="C35" s="57" t="s">
        <v>128</v>
      </c>
      <c r="D35" s="7"/>
      <c r="E35" s="2" t="s">
        <v>7</v>
      </c>
    </row>
    <row r="36" spans="1:5" s="43" customFormat="1" x14ac:dyDescent="0.25">
      <c r="A36" s="16" t="s">
        <v>30</v>
      </c>
      <c r="B36" s="23">
        <v>969.06</v>
      </c>
      <c r="C36" s="17" t="s">
        <v>31</v>
      </c>
      <c r="D36" s="18">
        <v>2</v>
      </c>
    </row>
    <row r="37" spans="1:5" s="43" customFormat="1" x14ac:dyDescent="0.25">
      <c r="A37" s="16" t="s">
        <v>59</v>
      </c>
      <c r="B37" s="23">
        <v>398.58</v>
      </c>
      <c r="C37" s="17" t="s">
        <v>60</v>
      </c>
      <c r="D37" s="18">
        <v>2</v>
      </c>
    </row>
    <row r="38" spans="1:5" s="43" customFormat="1" x14ac:dyDescent="0.25">
      <c r="A38" s="16" t="s">
        <v>61</v>
      </c>
      <c r="B38" s="23">
        <v>1122.8</v>
      </c>
      <c r="C38" s="17" t="s">
        <v>32</v>
      </c>
      <c r="D38" s="18">
        <v>4</v>
      </c>
    </row>
    <row r="39" spans="1:5" s="43" customFormat="1" x14ac:dyDescent="0.25">
      <c r="A39" s="16" t="s">
        <v>62</v>
      </c>
      <c r="B39" s="23">
        <v>817.5</v>
      </c>
      <c r="C39" s="17" t="s">
        <v>27</v>
      </c>
      <c r="D39" s="18">
        <v>5</v>
      </c>
    </row>
    <row r="40" spans="1:5" s="43" customFormat="1" x14ac:dyDescent="0.25">
      <c r="A40" s="16" t="s">
        <v>63</v>
      </c>
      <c r="B40" s="23">
        <v>767.26</v>
      </c>
      <c r="C40" s="17" t="s">
        <v>60</v>
      </c>
      <c r="D40" s="18">
        <v>2</v>
      </c>
    </row>
    <row r="41" spans="1:5" s="43" customFormat="1" x14ac:dyDescent="0.25">
      <c r="A41" s="16" t="s">
        <v>66</v>
      </c>
      <c r="B41" s="23">
        <v>1219.98</v>
      </c>
      <c r="C41" s="17" t="s">
        <v>60</v>
      </c>
      <c r="D41" s="18">
        <v>2</v>
      </c>
    </row>
    <row r="42" spans="1:5" s="43" customFormat="1" x14ac:dyDescent="0.25">
      <c r="A42" s="16" t="s">
        <v>67</v>
      </c>
      <c r="B42" s="23">
        <v>3073.6</v>
      </c>
      <c r="C42" s="17" t="s">
        <v>32</v>
      </c>
      <c r="D42" s="18">
        <v>4</v>
      </c>
    </row>
    <row r="43" spans="1:5" s="43" customFormat="1" x14ac:dyDescent="0.25">
      <c r="A43" s="16" t="s">
        <v>81</v>
      </c>
      <c r="B43" s="23">
        <v>179.6</v>
      </c>
      <c r="C43" s="17" t="s">
        <v>60</v>
      </c>
      <c r="D43" s="18">
        <v>1</v>
      </c>
    </row>
    <row r="44" spans="1:5" s="43" customFormat="1" x14ac:dyDescent="0.25">
      <c r="A44" s="16" t="s">
        <v>33</v>
      </c>
      <c r="B44" s="23">
        <v>810.42</v>
      </c>
      <c r="C44" s="17" t="s">
        <v>34</v>
      </c>
      <c r="D44" s="18">
        <v>3</v>
      </c>
    </row>
    <row r="45" spans="1:5" s="43" customFormat="1" x14ac:dyDescent="0.25">
      <c r="A45" s="16" t="s">
        <v>87</v>
      </c>
      <c r="B45" s="23">
        <v>112.92</v>
      </c>
      <c r="C45" s="17" t="s">
        <v>60</v>
      </c>
      <c r="D45" s="18">
        <v>1</v>
      </c>
    </row>
    <row r="46" spans="1:5" s="43" customFormat="1" x14ac:dyDescent="0.25">
      <c r="A46" s="16" t="s">
        <v>35</v>
      </c>
      <c r="B46" s="23">
        <v>1864.59</v>
      </c>
      <c r="C46" s="17" t="s">
        <v>17</v>
      </c>
      <c r="D46" s="18">
        <v>3</v>
      </c>
    </row>
    <row r="47" spans="1:5" s="43" customFormat="1" x14ac:dyDescent="0.25">
      <c r="A47" s="16" t="s">
        <v>88</v>
      </c>
      <c r="B47" s="23">
        <v>621.53</v>
      </c>
      <c r="C47" s="17" t="s">
        <v>17</v>
      </c>
      <c r="D47" s="18">
        <v>1</v>
      </c>
    </row>
    <row r="48" spans="1:5" ht="28.5" x14ac:dyDescent="0.25">
      <c r="A48" s="6" t="s">
        <v>18</v>
      </c>
      <c r="B48" s="22">
        <v>0</v>
      </c>
      <c r="C48" s="57" t="s">
        <v>128</v>
      </c>
      <c r="D48" s="7"/>
    </row>
    <row r="49" spans="1:4" ht="28.5" x14ac:dyDescent="0.25">
      <c r="A49" s="6" t="s">
        <v>19</v>
      </c>
      <c r="B49" s="22">
        <v>0</v>
      </c>
      <c r="C49" s="57" t="s">
        <v>128</v>
      </c>
      <c r="D49" s="7"/>
    </row>
    <row r="50" spans="1:4" x14ac:dyDescent="0.25">
      <c r="A50" s="6" t="s">
        <v>20</v>
      </c>
      <c r="B50" s="22">
        <v>0</v>
      </c>
      <c r="C50" s="57" t="s">
        <v>128</v>
      </c>
      <c r="D50" s="7"/>
    </row>
    <row r="51" spans="1:4" ht="28.5" x14ac:dyDescent="0.25">
      <c r="A51" s="6" t="s">
        <v>21</v>
      </c>
      <c r="B51" s="22">
        <v>0</v>
      </c>
      <c r="C51" s="57" t="s">
        <v>128</v>
      </c>
      <c r="D51" s="7"/>
    </row>
    <row r="52" spans="1:4" ht="28.5" x14ac:dyDescent="0.25">
      <c r="A52" s="6" t="s">
        <v>22</v>
      </c>
      <c r="B52" s="22">
        <f>SUM(B53:B54)</f>
        <v>9739.01</v>
      </c>
      <c r="C52" s="57" t="s">
        <v>128</v>
      </c>
      <c r="D52" s="7"/>
    </row>
    <row r="53" spans="1:4" s="43" customFormat="1" x14ac:dyDescent="0.25">
      <c r="A53" s="16" t="s">
        <v>119</v>
      </c>
      <c r="B53" s="23">
        <v>5091.37</v>
      </c>
      <c r="C53" s="17" t="s">
        <v>6</v>
      </c>
      <c r="D53" s="18">
        <v>22136.400000000001</v>
      </c>
    </row>
    <row r="54" spans="1:4" s="43" customFormat="1" x14ac:dyDescent="0.25">
      <c r="A54" s="16" t="s">
        <v>120</v>
      </c>
      <c r="B54" s="23">
        <v>4647.6400000000003</v>
      </c>
      <c r="C54" s="17" t="s">
        <v>6</v>
      </c>
      <c r="D54" s="18">
        <v>22131.599999999999</v>
      </c>
    </row>
    <row r="55" spans="1:4" ht="28.5" x14ac:dyDescent="0.25">
      <c r="A55" s="6" t="s">
        <v>23</v>
      </c>
      <c r="B55" s="22">
        <f>SUM(B56:B57)</f>
        <v>37628.039999999994</v>
      </c>
      <c r="C55" s="57" t="s">
        <v>128</v>
      </c>
      <c r="D55" s="7"/>
    </row>
    <row r="56" spans="1:4" s="43" customFormat="1" x14ac:dyDescent="0.25">
      <c r="A56" s="16" t="s">
        <v>68</v>
      </c>
      <c r="B56" s="23">
        <v>17705.28</v>
      </c>
      <c r="C56" s="17" t="s">
        <v>6</v>
      </c>
      <c r="D56" s="18">
        <v>22131.599999999999</v>
      </c>
    </row>
    <row r="57" spans="1:4" s="43" customFormat="1" x14ac:dyDescent="0.25">
      <c r="A57" s="16" t="s">
        <v>69</v>
      </c>
      <c r="B57" s="23">
        <v>19922.759999999998</v>
      </c>
      <c r="C57" s="17" t="s">
        <v>6</v>
      </c>
      <c r="D57" s="18">
        <v>22136.400000000001</v>
      </c>
    </row>
    <row r="58" spans="1:4" ht="28.5" x14ac:dyDescent="0.25">
      <c r="A58" s="6" t="s">
        <v>24</v>
      </c>
      <c r="B58" s="22">
        <v>0</v>
      </c>
      <c r="C58" s="57" t="s">
        <v>128</v>
      </c>
      <c r="D58" s="7"/>
    </row>
    <row r="59" spans="1:4" ht="57" x14ac:dyDescent="0.25">
      <c r="A59" s="6" t="s">
        <v>25</v>
      </c>
      <c r="B59" s="22">
        <f>SUM(B60:B62)</f>
        <v>106218.56</v>
      </c>
      <c r="C59" s="57" t="s">
        <v>128</v>
      </c>
      <c r="D59" s="7"/>
    </row>
    <row r="60" spans="1:4" s="43" customFormat="1" x14ac:dyDescent="0.25">
      <c r="A60" s="16" t="s">
        <v>127</v>
      </c>
      <c r="B60" s="23">
        <v>173.81</v>
      </c>
      <c r="C60" s="17" t="s">
        <v>6</v>
      </c>
      <c r="D60" s="18">
        <v>10223.84</v>
      </c>
    </row>
    <row r="61" spans="1:4" s="43" customFormat="1" x14ac:dyDescent="0.25">
      <c r="A61" s="16" t="s">
        <v>74</v>
      </c>
      <c r="B61" s="23">
        <v>51812.53</v>
      </c>
      <c r="C61" s="17" t="s">
        <v>6</v>
      </c>
      <c r="D61" s="18">
        <v>21147.97</v>
      </c>
    </row>
    <row r="62" spans="1:4" s="43" customFormat="1" x14ac:dyDescent="0.25">
      <c r="A62" s="16" t="s">
        <v>75</v>
      </c>
      <c r="B62" s="23">
        <v>54232.22</v>
      </c>
      <c r="C62" s="17" t="s">
        <v>6</v>
      </c>
      <c r="D62" s="18">
        <v>22135.599999999999</v>
      </c>
    </row>
    <row r="63" spans="1:4" x14ac:dyDescent="0.25">
      <c r="A63" s="6" t="s">
        <v>26</v>
      </c>
      <c r="B63" s="22">
        <f>SUM(B64:B65)</f>
        <v>17982.3</v>
      </c>
      <c r="C63" s="57" t="s">
        <v>128</v>
      </c>
      <c r="D63" s="7"/>
    </row>
    <row r="64" spans="1:4" ht="30" x14ac:dyDescent="0.25">
      <c r="A64" s="8" t="s">
        <v>8</v>
      </c>
      <c r="B64" s="24">
        <f>D64*5*12</f>
        <v>4800</v>
      </c>
      <c r="C64" s="11" t="s">
        <v>9</v>
      </c>
      <c r="D64" s="11">
        <v>80</v>
      </c>
    </row>
    <row r="65" spans="1:8" x14ac:dyDescent="0.25">
      <c r="A65" s="16" t="s">
        <v>36</v>
      </c>
      <c r="B65" s="24">
        <v>13182.3</v>
      </c>
      <c r="C65" s="44" t="s">
        <v>128</v>
      </c>
      <c r="D65" s="11"/>
    </row>
    <row r="66" spans="1:8" x14ac:dyDescent="0.25">
      <c r="A66" s="5" t="s">
        <v>48</v>
      </c>
      <c r="B66" s="22">
        <f>B13++B16+B19+B22+B29+B35+B48+B49+B51+B52+B55+B58+B59</f>
        <v>541609.37000000011</v>
      </c>
      <c r="C66" s="57" t="s">
        <v>128</v>
      </c>
      <c r="D66" s="7"/>
      <c r="H66" s="1" t="b">
        <f>B66='Работы 2019 '!C40</f>
        <v>1</v>
      </c>
    </row>
    <row r="67" spans="1:8" x14ac:dyDescent="0.25">
      <c r="A67" s="5" t="s">
        <v>49</v>
      </c>
      <c r="B67" s="22">
        <f>B66*1.2+B63</f>
        <v>667913.54400000011</v>
      </c>
      <c r="C67" s="57" t="s">
        <v>128</v>
      </c>
      <c r="D67" s="7"/>
    </row>
    <row r="68" spans="1:8" x14ac:dyDescent="0.25">
      <c r="A68" s="5" t="s">
        <v>50</v>
      </c>
      <c r="B68" s="22">
        <f>B4+B6+B9-B67</f>
        <v>1206987.9299999997</v>
      </c>
      <c r="C68" s="57" t="s">
        <v>128</v>
      </c>
      <c r="D68" s="7"/>
    </row>
    <row r="69" spans="1:8" ht="28.5" x14ac:dyDescent="0.25">
      <c r="A69" s="6" t="s">
        <v>51</v>
      </c>
      <c r="B69" s="22">
        <f>B68+(B8)</f>
        <v>1191608.3699999996</v>
      </c>
      <c r="C69" s="57" t="s">
        <v>128</v>
      </c>
      <c r="D69" s="7"/>
    </row>
  </sheetData>
  <sheetProtection sheet="1" objects="1" scenarios="1" formatCells="0" formatColumns="0" formatRows="0" sort="0" autoFilter="0" pivotTables="0"/>
  <mergeCells count="4">
    <mergeCell ref="A1:D1"/>
    <mergeCell ref="A12:D12"/>
    <mergeCell ref="B2:D2"/>
    <mergeCell ref="A5:D5"/>
  </mergeCells>
  <hyperlinks>
    <hyperlink ref="C3" location="Ед.изм.!A1" display="Ед.изм."/>
  </hyperlinks>
  <pageMargins left="0.7" right="0.7" top="0.75" bottom="0.75" header="0.3" footer="0.3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E40"/>
  <sheetViews>
    <sheetView workbookViewId="0">
      <pane ySplit="3" topLeftCell="A4" activePane="bottomLeft" state="frozen"/>
      <selection pane="bottomLeft" activeCell="G17" sqref="G17"/>
    </sheetView>
  </sheetViews>
  <sheetFormatPr defaultRowHeight="15" x14ac:dyDescent="0.25"/>
  <cols>
    <col min="1" max="1" width="9.28515625" style="35" customWidth="1"/>
    <col min="2" max="2" width="54.5703125" customWidth="1"/>
    <col min="3" max="3" width="14.28515625" style="37" customWidth="1"/>
    <col min="4" max="5" width="14.28515625" customWidth="1"/>
  </cols>
  <sheetData>
    <row r="1" spans="1:5" x14ac:dyDescent="0.25">
      <c r="B1" s="25" t="s">
        <v>52</v>
      </c>
      <c r="D1" s="25"/>
      <c r="E1" s="25"/>
    </row>
    <row r="2" spans="1:5" x14ac:dyDescent="0.25">
      <c r="B2" s="25" t="s">
        <v>53</v>
      </c>
      <c r="D2" s="25"/>
      <c r="E2" s="25"/>
    </row>
    <row r="3" spans="1:5" x14ac:dyDescent="0.25">
      <c r="A3" s="36" t="s">
        <v>118</v>
      </c>
      <c r="B3" s="36" t="s">
        <v>37</v>
      </c>
      <c r="C3" s="38" t="s">
        <v>38</v>
      </c>
      <c r="D3" s="36" t="s">
        <v>39</v>
      </c>
      <c r="E3" s="36" t="s">
        <v>40</v>
      </c>
    </row>
    <row r="4" spans="1:5" x14ac:dyDescent="0.25">
      <c r="A4" s="17">
        <v>3</v>
      </c>
      <c r="B4" s="16" t="s">
        <v>54</v>
      </c>
      <c r="C4" s="19">
        <v>49156.160000000003</v>
      </c>
      <c r="D4" s="16" t="s">
        <v>13</v>
      </c>
      <c r="E4" s="16">
        <v>928</v>
      </c>
    </row>
    <row r="5" spans="1:5" x14ac:dyDescent="0.25">
      <c r="A5" s="17">
        <v>3</v>
      </c>
      <c r="B5" s="16" t="s">
        <v>55</v>
      </c>
      <c r="C5" s="19">
        <v>49368.04</v>
      </c>
      <c r="D5" s="16" t="s">
        <v>13</v>
      </c>
      <c r="E5" s="16">
        <v>932</v>
      </c>
    </row>
    <row r="6" spans="1:5" x14ac:dyDescent="0.25">
      <c r="A6" s="17">
        <v>6</v>
      </c>
      <c r="B6" s="16" t="s">
        <v>30</v>
      </c>
      <c r="C6" s="19">
        <v>969.06</v>
      </c>
      <c r="D6" s="16" t="s">
        <v>31</v>
      </c>
      <c r="E6" s="16">
        <v>2</v>
      </c>
    </row>
    <row r="7" spans="1:5" x14ac:dyDescent="0.25">
      <c r="A7" s="17">
        <v>4</v>
      </c>
      <c r="B7" s="16" t="s">
        <v>56</v>
      </c>
      <c r="C7" s="19">
        <v>1991.84</v>
      </c>
      <c r="D7" s="16" t="s">
        <v>6</v>
      </c>
      <c r="E7" s="16">
        <v>22131.599999999999</v>
      </c>
    </row>
    <row r="8" spans="1:5" x14ac:dyDescent="0.25">
      <c r="A8" s="17">
        <v>4</v>
      </c>
      <c r="B8" s="16" t="s">
        <v>57</v>
      </c>
      <c r="C8" s="19">
        <v>1992.28</v>
      </c>
      <c r="D8" s="16" t="s">
        <v>6</v>
      </c>
      <c r="E8" s="16">
        <v>22136.400000000001</v>
      </c>
    </row>
    <row r="9" spans="1:5" x14ac:dyDescent="0.25">
      <c r="A9" s="17">
        <v>14</v>
      </c>
      <c r="B9" s="16" t="s">
        <v>58</v>
      </c>
      <c r="C9" s="19">
        <v>173.81</v>
      </c>
      <c r="D9" s="16" t="s">
        <v>6</v>
      </c>
      <c r="E9" s="16">
        <v>10223.84</v>
      </c>
    </row>
    <row r="10" spans="1:5" x14ac:dyDescent="0.25">
      <c r="A10" s="17">
        <v>6</v>
      </c>
      <c r="B10" s="16" t="s">
        <v>59</v>
      </c>
      <c r="C10" s="19">
        <v>398.58</v>
      </c>
      <c r="D10" s="16" t="s">
        <v>60</v>
      </c>
      <c r="E10" s="16">
        <v>2</v>
      </c>
    </row>
    <row r="11" spans="1:5" x14ac:dyDescent="0.25">
      <c r="A11" s="17">
        <v>6</v>
      </c>
      <c r="B11" s="16" t="s">
        <v>61</v>
      </c>
      <c r="C11" s="19">
        <v>1122.8</v>
      </c>
      <c r="D11" s="16" t="s">
        <v>32</v>
      </c>
      <c r="E11" s="16">
        <v>4</v>
      </c>
    </row>
    <row r="12" spans="1:5" x14ac:dyDescent="0.25">
      <c r="A12" s="17">
        <v>6</v>
      </c>
      <c r="B12" s="16" t="s">
        <v>62</v>
      </c>
      <c r="C12" s="19">
        <v>817.5</v>
      </c>
      <c r="D12" s="16" t="s">
        <v>27</v>
      </c>
      <c r="E12" s="16">
        <v>5</v>
      </c>
    </row>
    <row r="13" spans="1:5" x14ac:dyDescent="0.25">
      <c r="A13" s="17">
        <v>6</v>
      </c>
      <c r="B13" s="16" t="s">
        <v>63</v>
      </c>
      <c r="C13" s="19">
        <v>767.26</v>
      </c>
      <c r="D13" s="16" t="s">
        <v>60</v>
      </c>
      <c r="E13" s="16">
        <v>2</v>
      </c>
    </row>
    <row r="14" spans="1:5" x14ac:dyDescent="0.25">
      <c r="A14" s="17">
        <v>5</v>
      </c>
      <c r="B14" s="16" t="s">
        <v>64</v>
      </c>
      <c r="C14" s="19">
        <v>494.78</v>
      </c>
      <c r="D14" s="16" t="s">
        <v>60</v>
      </c>
      <c r="E14" s="16">
        <v>1</v>
      </c>
    </row>
    <row r="15" spans="1:5" x14ac:dyDescent="0.25">
      <c r="A15" s="17">
        <v>5</v>
      </c>
      <c r="B15" s="16" t="s">
        <v>65</v>
      </c>
      <c r="C15" s="19">
        <v>1142.22</v>
      </c>
      <c r="D15" s="16" t="s">
        <v>32</v>
      </c>
      <c r="E15" s="16">
        <v>6.7</v>
      </c>
    </row>
    <row r="16" spans="1:5" x14ac:dyDescent="0.25">
      <c r="A16" s="17">
        <v>6</v>
      </c>
      <c r="B16" s="16" t="s">
        <v>66</v>
      </c>
      <c r="C16" s="19">
        <v>1219.98</v>
      </c>
      <c r="D16" s="16" t="s">
        <v>60</v>
      </c>
      <c r="E16" s="16">
        <v>2</v>
      </c>
    </row>
    <row r="17" spans="1:5" x14ac:dyDescent="0.25">
      <c r="A17" s="17">
        <v>6</v>
      </c>
      <c r="B17" s="16" t="s">
        <v>67</v>
      </c>
      <c r="C17" s="19">
        <v>3073.6</v>
      </c>
      <c r="D17" s="16" t="s">
        <v>32</v>
      </c>
      <c r="E17" s="16">
        <v>4</v>
      </c>
    </row>
    <row r="18" spans="1:5" x14ac:dyDescent="0.25">
      <c r="A18" s="17">
        <v>12</v>
      </c>
      <c r="B18" s="16" t="s">
        <v>68</v>
      </c>
      <c r="C18" s="19">
        <v>17705.28</v>
      </c>
      <c r="D18" s="16" t="s">
        <v>6</v>
      </c>
      <c r="E18" s="16">
        <v>22131.599999999999</v>
      </c>
    </row>
    <row r="19" spans="1:5" x14ac:dyDescent="0.25">
      <c r="A19" s="17">
        <v>12</v>
      </c>
      <c r="B19" s="16" t="s">
        <v>69</v>
      </c>
      <c r="C19" s="19">
        <v>19922.759999999998</v>
      </c>
      <c r="D19" s="16" t="s">
        <v>6</v>
      </c>
      <c r="E19" s="16">
        <v>22136.400000000001</v>
      </c>
    </row>
    <row r="20" spans="1:5" x14ac:dyDescent="0.25">
      <c r="A20" s="17">
        <v>11</v>
      </c>
      <c r="B20" s="16" t="s">
        <v>70</v>
      </c>
      <c r="C20" s="19">
        <v>5091.37</v>
      </c>
      <c r="D20" s="16" t="s">
        <v>6</v>
      </c>
      <c r="E20" s="16">
        <v>22136.400000000001</v>
      </c>
    </row>
    <row r="21" spans="1:5" x14ac:dyDescent="0.25">
      <c r="A21" s="17">
        <v>11</v>
      </c>
      <c r="B21" s="16" t="s">
        <v>71</v>
      </c>
      <c r="C21" s="19">
        <v>4647.6400000000003</v>
      </c>
      <c r="D21" s="16" t="s">
        <v>6</v>
      </c>
      <c r="E21" s="16">
        <v>22131.599999999999</v>
      </c>
    </row>
    <row r="22" spans="1:5" x14ac:dyDescent="0.25">
      <c r="A22" s="17">
        <v>2</v>
      </c>
      <c r="B22" s="16" t="s">
        <v>72</v>
      </c>
      <c r="C22" s="19">
        <v>33625.25</v>
      </c>
      <c r="D22" s="16" t="s">
        <v>6</v>
      </c>
      <c r="E22" s="16">
        <v>21147.97</v>
      </c>
    </row>
    <row r="23" spans="1:5" x14ac:dyDescent="0.25">
      <c r="A23" s="17">
        <v>2</v>
      </c>
      <c r="B23" s="16" t="s">
        <v>73</v>
      </c>
      <c r="C23" s="19">
        <v>36745.08</v>
      </c>
      <c r="D23" s="16" t="s">
        <v>6</v>
      </c>
      <c r="E23" s="16">
        <v>22135.599999999999</v>
      </c>
    </row>
    <row r="24" spans="1:5" x14ac:dyDescent="0.25">
      <c r="A24" s="17">
        <v>14</v>
      </c>
      <c r="B24" s="16" t="s">
        <v>74</v>
      </c>
      <c r="C24" s="19">
        <v>51812.53</v>
      </c>
      <c r="D24" s="16" t="s">
        <v>6</v>
      </c>
      <c r="E24" s="16">
        <v>21147.97</v>
      </c>
    </row>
    <row r="25" spans="1:5" x14ac:dyDescent="0.25">
      <c r="A25" s="17">
        <v>14</v>
      </c>
      <c r="B25" s="16" t="s">
        <v>75</v>
      </c>
      <c r="C25" s="19">
        <v>54232.22</v>
      </c>
      <c r="D25" s="16" t="s">
        <v>6</v>
      </c>
      <c r="E25" s="16">
        <v>22135.599999999999</v>
      </c>
    </row>
    <row r="26" spans="1:5" x14ac:dyDescent="0.25">
      <c r="A26" s="17">
        <v>1</v>
      </c>
      <c r="B26" s="16" t="s">
        <v>77</v>
      </c>
      <c r="C26" s="19">
        <v>83214.820000000007</v>
      </c>
      <c r="D26" s="16" t="s">
        <v>6</v>
      </c>
      <c r="E26" s="16">
        <v>22131.599999999999</v>
      </c>
    </row>
    <row r="27" spans="1:5" x14ac:dyDescent="0.25">
      <c r="A27" s="17">
        <v>1</v>
      </c>
      <c r="B27" s="16" t="s">
        <v>79</v>
      </c>
      <c r="C27" s="19">
        <v>87438.78</v>
      </c>
      <c r="D27" s="16" t="s">
        <v>6</v>
      </c>
      <c r="E27" s="16">
        <v>22136.400000000001</v>
      </c>
    </row>
    <row r="28" spans="1:5" x14ac:dyDescent="0.25">
      <c r="A28" s="17">
        <v>5</v>
      </c>
      <c r="B28" s="16" t="s">
        <v>80</v>
      </c>
      <c r="C28" s="19">
        <v>1032.8499999999999</v>
      </c>
      <c r="D28" s="16" t="s">
        <v>60</v>
      </c>
      <c r="E28" s="16">
        <v>1</v>
      </c>
    </row>
    <row r="29" spans="1:5" x14ac:dyDescent="0.25">
      <c r="A29" s="17">
        <v>6</v>
      </c>
      <c r="B29" s="16" t="s">
        <v>81</v>
      </c>
      <c r="C29" s="19">
        <v>179.6</v>
      </c>
      <c r="D29" s="16" t="s">
        <v>60</v>
      </c>
      <c r="E29" s="16">
        <v>1</v>
      </c>
    </row>
    <row r="30" spans="1:5" x14ac:dyDescent="0.25">
      <c r="A30" s="17">
        <v>4</v>
      </c>
      <c r="B30" s="16" t="s">
        <v>82</v>
      </c>
      <c r="C30" s="19">
        <v>1770.53</v>
      </c>
      <c r="D30" s="16" t="s">
        <v>6</v>
      </c>
      <c r="E30" s="16">
        <v>22131.599999999999</v>
      </c>
    </row>
    <row r="31" spans="1:5" x14ac:dyDescent="0.25">
      <c r="A31" s="17">
        <v>4</v>
      </c>
      <c r="B31" s="16" t="s">
        <v>83</v>
      </c>
      <c r="C31" s="19">
        <v>1992.28</v>
      </c>
      <c r="D31" s="16" t="s">
        <v>6</v>
      </c>
      <c r="E31" s="16">
        <v>22136.400000000001</v>
      </c>
    </row>
    <row r="32" spans="1:5" x14ac:dyDescent="0.25">
      <c r="A32" s="17">
        <v>4</v>
      </c>
      <c r="B32" s="16" t="s">
        <v>84</v>
      </c>
      <c r="C32" s="19">
        <v>8410.01</v>
      </c>
      <c r="D32" s="16" t="s">
        <v>6</v>
      </c>
      <c r="E32" s="16">
        <v>22131.599999999999</v>
      </c>
    </row>
    <row r="33" spans="1:5" x14ac:dyDescent="0.25">
      <c r="A33" s="17">
        <v>4</v>
      </c>
      <c r="B33" s="16" t="s">
        <v>84</v>
      </c>
      <c r="C33" s="19">
        <v>8411.83</v>
      </c>
      <c r="D33" s="16" t="s">
        <v>6</v>
      </c>
      <c r="E33" s="16">
        <v>22136.400000000001</v>
      </c>
    </row>
    <row r="34" spans="1:5" x14ac:dyDescent="0.25">
      <c r="A34" s="17">
        <v>5</v>
      </c>
      <c r="B34" s="16" t="s">
        <v>85</v>
      </c>
      <c r="C34" s="19">
        <v>7016.21</v>
      </c>
      <c r="D34" s="16" t="s">
        <v>86</v>
      </c>
      <c r="E34" s="16">
        <v>1</v>
      </c>
    </row>
    <row r="35" spans="1:5" x14ac:dyDescent="0.25">
      <c r="A35" s="17">
        <v>6</v>
      </c>
      <c r="B35" s="16" t="s">
        <v>33</v>
      </c>
      <c r="C35" s="19">
        <v>810.42</v>
      </c>
      <c r="D35" s="16" t="s">
        <v>34</v>
      </c>
      <c r="E35" s="16">
        <v>3</v>
      </c>
    </row>
    <row r="36" spans="1:5" x14ac:dyDescent="0.25">
      <c r="A36" s="17">
        <v>6</v>
      </c>
      <c r="B36" s="16" t="s">
        <v>87</v>
      </c>
      <c r="C36" s="19">
        <v>112.92</v>
      </c>
      <c r="D36" s="16" t="s">
        <v>60</v>
      </c>
      <c r="E36" s="16">
        <v>1</v>
      </c>
    </row>
    <row r="37" spans="1:5" x14ac:dyDescent="0.25">
      <c r="A37" s="17">
        <v>6</v>
      </c>
      <c r="B37" s="16" t="s">
        <v>35</v>
      </c>
      <c r="C37" s="19">
        <v>1864.59</v>
      </c>
      <c r="D37" s="16" t="s">
        <v>17</v>
      </c>
      <c r="E37" s="16">
        <v>3</v>
      </c>
    </row>
    <row r="38" spans="1:5" x14ac:dyDescent="0.25">
      <c r="A38" s="17">
        <v>6</v>
      </c>
      <c r="B38" s="16" t="s">
        <v>88</v>
      </c>
      <c r="C38" s="19">
        <v>621.53</v>
      </c>
      <c r="D38" s="16" t="s">
        <v>17</v>
      </c>
      <c r="E38" s="16">
        <v>1</v>
      </c>
    </row>
    <row r="39" spans="1:5" x14ac:dyDescent="0.25">
      <c r="A39" s="17">
        <v>5</v>
      </c>
      <c r="B39" s="16" t="s">
        <v>89</v>
      </c>
      <c r="C39" s="19">
        <v>2262.96</v>
      </c>
      <c r="D39" s="16" t="s">
        <v>60</v>
      </c>
      <c r="E39" s="16">
        <v>1</v>
      </c>
    </row>
    <row r="40" spans="1:5" x14ac:dyDescent="0.25">
      <c r="A40" s="39"/>
      <c r="B40" s="40" t="s">
        <v>90</v>
      </c>
      <c r="C40" s="41">
        <v>541609.37</v>
      </c>
      <c r="D40" s="42"/>
      <c r="E40" s="41">
        <v>364299.68</v>
      </c>
    </row>
  </sheetData>
  <autoFilter ref="A3:E40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workbookViewId="0">
      <selection activeCell="G24" sqref="G24"/>
    </sheetView>
  </sheetViews>
  <sheetFormatPr defaultRowHeight="15" x14ac:dyDescent="0.25"/>
  <cols>
    <col min="1" max="1" width="8.5703125" style="25" customWidth="1"/>
    <col min="2" max="2" width="6.28515625" style="25" customWidth="1"/>
    <col min="3" max="5" width="18.85546875" style="25" customWidth="1"/>
    <col min="6" max="6" width="8.5703125" style="25" customWidth="1"/>
    <col min="7" max="7" width="10.28515625" style="25" customWidth="1"/>
    <col min="8" max="8" width="17" style="25" customWidth="1"/>
    <col min="9" max="16384" width="9.140625" style="25"/>
  </cols>
  <sheetData>
    <row r="1" spans="1:8" ht="16.5" x14ac:dyDescent="0.25">
      <c r="A1" s="51" t="s">
        <v>91</v>
      </c>
      <c r="B1" s="51"/>
      <c r="C1" s="51"/>
      <c r="D1" s="51"/>
      <c r="E1" s="51"/>
      <c r="F1" s="51"/>
      <c r="G1" s="51"/>
      <c r="H1" s="51"/>
    </row>
    <row r="3" spans="1:8" ht="25.5" x14ac:dyDescent="0.25">
      <c r="A3" s="26" t="s">
        <v>92</v>
      </c>
      <c r="B3" s="49" t="s">
        <v>93</v>
      </c>
      <c r="C3" s="50"/>
      <c r="D3" s="26" t="s">
        <v>94</v>
      </c>
      <c r="E3" s="26" t="s">
        <v>95</v>
      </c>
      <c r="F3" s="26" t="s">
        <v>96</v>
      </c>
      <c r="G3" s="27" t="s">
        <v>97</v>
      </c>
      <c r="H3" s="27" t="s">
        <v>98</v>
      </c>
    </row>
    <row r="4" spans="1:8" ht="25.5" x14ac:dyDescent="0.25">
      <c r="A4" s="28" t="s">
        <v>99</v>
      </c>
      <c r="B4" s="29" t="s">
        <v>100</v>
      </c>
      <c r="C4" s="52" t="s">
        <v>101</v>
      </c>
      <c r="D4" s="52"/>
      <c r="E4" s="52"/>
      <c r="F4" s="52"/>
      <c r="G4" s="52"/>
      <c r="H4" s="53"/>
    </row>
    <row r="5" spans="1:8" x14ac:dyDescent="0.25">
      <c r="A5" s="26" t="s">
        <v>102</v>
      </c>
      <c r="B5" s="49" t="s">
        <v>103</v>
      </c>
      <c r="C5" s="50"/>
      <c r="D5" s="30">
        <v>89418.53</v>
      </c>
      <c r="E5" s="30">
        <v>87152.65</v>
      </c>
      <c r="F5" s="31">
        <v>97.47</v>
      </c>
      <c r="G5" s="32" t="s">
        <v>104</v>
      </c>
      <c r="H5" s="32" t="s">
        <v>105</v>
      </c>
    </row>
    <row r="6" spans="1:8" x14ac:dyDescent="0.25">
      <c r="A6" s="26" t="s">
        <v>102</v>
      </c>
      <c r="B6" s="49" t="s">
        <v>103</v>
      </c>
      <c r="C6" s="50"/>
      <c r="D6" s="30">
        <v>88977.01</v>
      </c>
      <c r="E6" s="30">
        <v>92955.26</v>
      </c>
      <c r="F6" s="31">
        <v>104.47</v>
      </c>
      <c r="G6" s="32" t="s">
        <v>106</v>
      </c>
      <c r="H6" s="32" t="s">
        <v>105</v>
      </c>
    </row>
    <row r="7" spans="1:8" x14ac:dyDescent="0.25">
      <c r="A7" s="26" t="s">
        <v>102</v>
      </c>
      <c r="B7" s="49" t="s">
        <v>103</v>
      </c>
      <c r="C7" s="50"/>
      <c r="D7" s="30">
        <v>88908.18</v>
      </c>
      <c r="E7" s="30">
        <v>92337.18</v>
      </c>
      <c r="F7" s="31">
        <v>103.86</v>
      </c>
      <c r="G7" s="32" t="s">
        <v>107</v>
      </c>
      <c r="H7" s="32" t="s">
        <v>105</v>
      </c>
    </row>
    <row r="8" spans="1:8" x14ac:dyDescent="0.25">
      <c r="A8" s="26" t="s">
        <v>102</v>
      </c>
      <c r="B8" s="49" t="s">
        <v>103</v>
      </c>
      <c r="C8" s="50"/>
      <c r="D8" s="30">
        <v>88066.15</v>
      </c>
      <c r="E8" s="30">
        <v>119191.58</v>
      </c>
      <c r="F8" s="31">
        <v>135.34</v>
      </c>
      <c r="G8" s="32" t="s">
        <v>108</v>
      </c>
      <c r="H8" s="32" t="s">
        <v>105</v>
      </c>
    </row>
    <row r="9" spans="1:8" x14ac:dyDescent="0.25">
      <c r="A9" s="26" t="s">
        <v>102</v>
      </c>
      <c r="B9" s="49" t="s">
        <v>103</v>
      </c>
      <c r="C9" s="50"/>
      <c r="D9" s="30">
        <v>87107.29</v>
      </c>
      <c r="E9" s="30">
        <v>67871.97</v>
      </c>
      <c r="F9" s="31">
        <v>77.92</v>
      </c>
      <c r="G9" s="32" t="s">
        <v>109</v>
      </c>
      <c r="H9" s="32" t="s">
        <v>105</v>
      </c>
    </row>
    <row r="10" spans="1:8" x14ac:dyDescent="0.25">
      <c r="A10" s="26" t="s">
        <v>102</v>
      </c>
      <c r="B10" s="49" t="s">
        <v>103</v>
      </c>
      <c r="C10" s="50"/>
      <c r="D10" s="30">
        <v>89035.32</v>
      </c>
      <c r="E10" s="30">
        <v>79073.3</v>
      </c>
      <c r="F10" s="31">
        <v>88.81</v>
      </c>
      <c r="G10" s="32" t="s">
        <v>110</v>
      </c>
      <c r="H10" s="32" t="s">
        <v>105</v>
      </c>
    </row>
    <row r="11" spans="1:8" x14ac:dyDescent="0.25">
      <c r="A11" s="26" t="s">
        <v>102</v>
      </c>
      <c r="B11" s="49" t="s">
        <v>103</v>
      </c>
      <c r="C11" s="50"/>
      <c r="D11" s="30">
        <v>93692.98</v>
      </c>
      <c r="E11" s="30">
        <v>88579.86</v>
      </c>
      <c r="F11" s="31">
        <v>94.54</v>
      </c>
      <c r="G11" s="32" t="s">
        <v>111</v>
      </c>
      <c r="H11" s="32" t="s">
        <v>105</v>
      </c>
    </row>
    <row r="12" spans="1:8" x14ac:dyDescent="0.25">
      <c r="A12" s="26" t="s">
        <v>102</v>
      </c>
      <c r="B12" s="49" t="s">
        <v>103</v>
      </c>
      <c r="C12" s="50"/>
      <c r="D12" s="30">
        <v>92931.91</v>
      </c>
      <c r="E12" s="30">
        <v>82003.59</v>
      </c>
      <c r="F12" s="31">
        <v>88.24</v>
      </c>
      <c r="G12" s="32" t="s">
        <v>112</v>
      </c>
      <c r="H12" s="32" t="s">
        <v>105</v>
      </c>
    </row>
    <row r="13" spans="1:8" x14ac:dyDescent="0.25">
      <c r="A13" s="26" t="s">
        <v>102</v>
      </c>
      <c r="B13" s="49" t="s">
        <v>103</v>
      </c>
      <c r="C13" s="50"/>
      <c r="D13" s="30">
        <v>92847.4</v>
      </c>
      <c r="E13" s="30">
        <v>83756.639999999999</v>
      </c>
      <c r="F13" s="31">
        <v>90.21</v>
      </c>
      <c r="G13" s="32" t="s">
        <v>113</v>
      </c>
      <c r="H13" s="32" t="s">
        <v>105</v>
      </c>
    </row>
    <row r="14" spans="1:8" x14ac:dyDescent="0.25">
      <c r="A14" s="26" t="s">
        <v>102</v>
      </c>
      <c r="B14" s="49" t="s">
        <v>103</v>
      </c>
      <c r="C14" s="50"/>
      <c r="D14" s="30">
        <v>92910.97</v>
      </c>
      <c r="E14" s="30">
        <v>96572.5</v>
      </c>
      <c r="F14" s="31">
        <v>103.94</v>
      </c>
      <c r="G14" s="32" t="s">
        <v>114</v>
      </c>
      <c r="H14" s="32" t="s">
        <v>105</v>
      </c>
    </row>
    <row r="15" spans="1:8" x14ac:dyDescent="0.25">
      <c r="A15" s="26" t="s">
        <v>102</v>
      </c>
      <c r="B15" s="49" t="s">
        <v>103</v>
      </c>
      <c r="C15" s="50"/>
      <c r="D15" s="30">
        <v>92179.3</v>
      </c>
      <c r="E15" s="30">
        <v>76929.89</v>
      </c>
      <c r="F15" s="31">
        <v>83.46</v>
      </c>
      <c r="G15" s="32" t="s">
        <v>115</v>
      </c>
      <c r="H15" s="32" t="s">
        <v>105</v>
      </c>
    </row>
    <row r="16" spans="1:8" x14ac:dyDescent="0.25">
      <c r="A16" s="26" t="s">
        <v>102</v>
      </c>
      <c r="B16" s="49" t="s">
        <v>103</v>
      </c>
      <c r="C16" s="50"/>
      <c r="D16" s="30">
        <v>92910.97</v>
      </c>
      <c r="E16" s="30">
        <v>107182.03</v>
      </c>
      <c r="F16" s="31">
        <v>115.36</v>
      </c>
      <c r="G16" s="32" t="s">
        <v>116</v>
      </c>
      <c r="H16" s="32" t="s">
        <v>105</v>
      </c>
    </row>
    <row r="17" spans="1:8" x14ac:dyDescent="0.25">
      <c r="A17" s="54" t="s">
        <v>117</v>
      </c>
      <c r="B17" s="55"/>
      <c r="C17" s="56"/>
      <c r="D17" s="33">
        <v>1088986.01</v>
      </c>
      <c r="E17" s="33">
        <v>1073606.45</v>
      </c>
      <c r="F17" s="34">
        <v>98.59</v>
      </c>
      <c r="G17" s="32" t="s">
        <v>99</v>
      </c>
      <c r="H17" s="32" t="s">
        <v>99</v>
      </c>
    </row>
  </sheetData>
  <mergeCells count="16">
    <mergeCell ref="B14:C14"/>
    <mergeCell ref="B15:C15"/>
    <mergeCell ref="B16:C16"/>
    <mergeCell ref="A17:C17"/>
    <mergeCell ref="B8:C8"/>
    <mergeCell ref="B9:C9"/>
    <mergeCell ref="B10:C10"/>
    <mergeCell ref="B11:C11"/>
    <mergeCell ref="B12:C12"/>
    <mergeCell ref="B13:C13"/>
    <mergeCell ref="B7:C7"/>
    <mergeCell ref="A1:H1"/>
    <mergeCell ref="B3:C3"/>
    <mergeCell ref="C4:H4"/>
    <mergeCell ref="B5:C5"/>
    <mergeCell ref="B6:C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Юности, д . 21</vt:lpstr>
      <vt:lpstr>Работы 2019 </vt:lpstr>
      <vt:lpstr>Справка</vt:lpstr>
      <vt:lpstr>'Юности, д . 21'!Область_печати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Иван Фофонов</cp:lastModifiedBy>
  <cp:lastPrinted>2019-01-30T00:34:56Z</cp:lastPrinted>
  <dcterms:created xsi:type="dcterms:W3CDTF">2018-02-13T05:54:21Z</dcterms:created>
  <dcterms:modified xsi:type="dcterms:W3CDTF">2020-03-19T00:12:17Z</dcterms:modified>
</cp:coreProperties>
</file>