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9320" windowHeight="9210"/>
  </bookViews>
  <sheets>
    <sheet name="Агинский тракт, д.  53" sheetId="1" r:id="rId1"/>
    <sheet name="Работа 2019" sheetId="3" r:id="rId2"/>
    <sheet name="Справка" sheetId="4" r:id="rId3"/>
  </sheets>
  <externalReferences>
    <externalReference r:id="rId4"/>
  </externalReferences>
  <definedNames>
    <definedName name="_xlnm._FilterDatabase" localSheetId="1" hidden="1">'Работа 2019'!$A$3:$E$43</definedName>
    <definedName name="_xlnm.Print_Area" localSheetId="0">'Агинский тракт, д.  53'!$A$1:$E$82</definedName>
  </definedNames>
  <calcPr calcId="125725"/>
</workbook>
</file>

<file path=xl/calcChain.xml><?xml version="1.0" encoding="utf-8"?>
<calcChain xmlns="http://schemas.openxmlformats.org/spreadsheetml/2006/main">
  <c r="B37" i="1"/>
  <c r="B27" l="1"/>
  <c r="B10" l="1"/>
  <c r="B39" l="1"/>
  <c r="B7" l="1"/>
  <c r="B68" l="1"/>
  <c r="B64"/>
  <c r="B61"/>
  <c r="B20"/>
  <c r="B18"/>
  <c r="B15"/>
  <c r="B12"/>
  <c r="B9" l="1"/>
  <c r="B8" s="1"/>
  <c r="B77"/>
  <c r="B76" s="1"/>
  <c r="B79" l="1"/>
  <c r="B80" l="1"/>
  <c r="B81" s="1"/>
  <c r="B82" s="1"/>
  <c r="G79"/>
</calcChain>
</file>

<file path=xl/sharedStrings.xml><?xml version="1.0" encoding="utf-8"?>
<sst xmlns="http://schemas.openxmlformats.org/spreadsheetml/2006/main" count="374" uniqueCount="166">
  <si>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</si>
  <si>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Наименование работ (услуг)</t>
  </si>
  <si>
    <t>Ед.изм.</t>
  </si>
  <si>
    <t>Количество работ (ед.)</t>
  </si>
  <si>
    <t>Доходы от нежилых помещений и провайдеров:</t>
  </si>
  <si>
    <t>Провайдеры:</t>
  </si>
  <si>
    <t>Расходы по дому:</t>
  </si>
  <si>
    <t>м2</t>
  </si>
  <si>
    <t>м</t>
  </si>
  <si>
    <t>сантехника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</si>
  <si>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</si>
  <si>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</si>
  <si>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</si>
  <si>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</si>
  <si>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</si>
  <si>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</si>
  <si>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</si>
  <si>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</si>
  <si>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</si>
  <si>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</si>
  <si>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</si>
  <si>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</si>
  <si>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</si>
  <si>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</si>
  <si>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</si>
  <si>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</si>
  <si>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</si>
  <si>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</si>
  <si>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</si>
  <si>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</si>
  <si>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 xml:space="preserve">Годовая фактическая стоимость работ (услуг) </t>
  </si>
  <si>
    <t>1м</t>
  </si>
  <si>
    <t>осмотр подвала</t>
  </si>
  <si>
    <t>раз</t>
  </si>
  <si>
    <t>Адрес: ул. Агинский тракт, д. 53</t>
  </si>
  <si>
    <t>Старшие по дому</t>
  </si>
  <si>
    <t>Доходы по дому:</t>
  </si>
  <si>
    <t>Наименование работ</t>
  </si>
  <si>
    <t>Сумма</t>
  </si>
  <si>
    <t>Ед.изм</t>
  </si>
  <si>
    <t>Кол-во</t>
  </si>
  <si>
    <t>Отогрев стояков</t>
  </si>
  <si>
    <t>Смена труб отопления ППР д. 25 (без сварочных рабо</t>
  </si>
  <si>
    <t>Устранение свищей хомутами</t>
  </si>
  <si>
    <t>сброс воздуха с системы отопления</t>
  </si>
  <si>
    <t>сброс воздуха со стояков отопления</t>
  </si>
  <si>
    <t xml:space="preserve">Накопительная по работам за период c  01.01.2019 по  31.12.2019 г.                                                                                   </t>
  </si>
  <si>
    <t xml:space="preserve">По адресу АГИНСКИЙ тракт д.53                                          </t>
  </si>
  <si>
    <t>Вывоз ТКО 1,2 кв. 2019 г. к=0,6;0,8;0,85;0,9;1</t>
  </si>
  <si>
    <t>Вывоз ТКО 3,4 кв. 2019 г. к=0,6;0,8;0,85;0,9;1</t>
  </si>
  <si>
    <t>Выезд а/машины по заявке</t>
  </si>
  <si>
    <t>выезд</t>
  </si>
  <si>
    <t>Гор. вода потр.при содер.общего имущ-ва  в МКД 1,2</t>
  </si>
  <si>
    <t>Гор. вода потр.при содер.общего имущ-ва  в МКД 3,4</t>
  </si>
  <si>
    <t>Дератизация</t>
  </si>
  <si>
    <t>Организация мест накоп.ртуть сод-х ламп 3,4 кв. 20</t>
  </si>
  <si>
    <t>Осмотр подвала</t>
  </si>
  <si>
    <t>1 дом</t>
  </si>
  <si>
    <t>Очистка канализационной сети</t>
  </si>
  <si>
    <t>Прочистка водоподогревателя</t>
  </si>
  <si>
    <t>шт.</t>
  </si>
  <si>
    <t>Смена стекл</t>
  </si>
  <si>
    <t>Смена стекол</t>
  </si>
  <si>
    <t>Содержание ДРС 1,2 кв.2019 г. к=0,8</t>
  </si>
  <si>
    <t>Содержание ДРС 3,4 кв. 2019 г. коэф. 0,8</t>
  </si>
  <si>
    <t>Тех.обслуживание ГО К=0,6;0,8;0,85;0,9;1 (3,4 кв.</t>
  </si>
  <si>
    <t>Тех.обслуживание ГО к=0,6;0,8;0,85;0,9;1 (1,2 кв.2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</si>
  <si>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</si>
  <si>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</si>
  <si>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</si>
  <si>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</si>
  <si>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</t>
  </si>
  <si>
    <t>Управление жилым фондом 3,4 кв. 2019г. К=0,6;0,8;0</t>
  </si>
  <si>
    <t>Установка светильников с датчиком на движение</t>
  </si>
  <si>
    <t>Утепление теплового узла</t>
  </si>
  <si>
    <t>Хол.вода потр.при содер.общ.имущ. в МКД 1,2 кв.201</t>
  </si>
  <si>
    <t>Хол.вода потр.при содер.общ.имущ. в МКД 3,4 кв.201</t>
  </si>
  <si>
    <t>Электрическая энергия потр.при содержании общего и</t>
  </si>
  <si>
    <t>окраска труб теплового узла</t>
  </si>
  <si>
    <t>ремонт задвижек д.80</t>
  </si>
  <si>
    <t>ремонт труб КНС</t>
  </si>
  <si>
    <t>утепление теплового узла</t>
  </si>
  <si>
    <t>Общий итог</t>
  </si>
  <si>
    <t>Справка об уровне сбора платы за жилое помещение по состоянию на 10.02.2020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</si>
  <si>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</si>
  <si>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</si>
  <si>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</si>
  <si>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</si>
  <si>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</si>
  <si>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</si>
  <si>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</si>
  <si>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</si>
  <si>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</si>
  <si>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1</t>
  </si>
  <si>
    <t>30</t>
  </si>
  <si>
    <t>АГИНСКИЙ тракт д.53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</si>
  <si>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</si>
  <si>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</si>
  <si>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</si>
  <si>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</si>
  <si>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</si>
  <si>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</si>
  <si>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</si>
  <si>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</si>
  <si>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</si>
  <si>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</si>
  <si>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</si>
  <si>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</si>
  <si>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</si>
  <si>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</si>
  <si>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>№ раб</t>
  </si>
  <si>
    <t>руб.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</si>
  <si>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</si>
  <si>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</si>
  <si>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</si>
  <si>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</si>
  <si>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</si>
  <si>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Управление жилым фондом 1,2 кв. 2020г. К=0,6;0,8;0,85;0,9;1</t>
  </si>
  <si>
    <t>Уборка МОП 3,4 кв. 2020 г. К=0,8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</si>
  <si>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</si>
  <si>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</si>
  <si>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</si>
  <si>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>Конечное сальдо с учетом дебиторской задолженности (переплаты) на 31.12.2020 г.</t>
  </si>
  <si>
    <t>Управление жилым фондом 3,4 кв. 2020г. К=0,6;0,8;0,85;0,9;1</t>
  </si>
  <si>
    <t>Уборка МОП 1,2 кв. 2020 г. К=0,8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</si>
  <si>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</si>
  <si>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</si>
  <si>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</si>
  <si>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</si>
  <si>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</si>
  <si>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</si>
  <si>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</si>
  <si>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Тех.обслуживание ГО К=0,6;0,8;0,85;0,9;1 (1,2 кв. 2020 г.)</t>
  </si>
  <si>
    <t>Тех.обслуживание ГО К=0,6;0,8;0,85;0,9;1 (3,4 кв. 2020 г.)</t>
  </si>
  <si>
    <t>Содержание ДРС 1,2 кв. 2020 г. коэф. 0,8</t>
  </si>
  <si>
    <t>Содержание ДРС 3,4 кв. 2020 г. коэф.0,8;0,85;0,9;1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</si>
  <si>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</si>
  <si>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</si>
  <si>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Отпуск цветочной рассады</t>
  </si>
  <si>
    <t>Уборка придомовой территории 1,2 кв. 2020 г. К=0,8</t>
  </si>
  <si>
    <t>Уборка придомовой территории 3,4 кв. 2020 г. К=0,6;0,8</t>
  </si>
  <si>
    <t>посадка саженцев</t>
  </si>
  <si>
    <t>Закрытие/открытие стояков водоснабжения с использованием  а/м газель</t>
  </si>
  <si>
    <t>Замена входа в водоподогреватель</t>
  </si>
  <si>
    <t>Замена задвижек ГВС</t>
  </si>
  <si>
    <t>Осмотр сантех. оборудования</t>
  </si>
  <si>
    <t>Отогрев стояков с использованием а/м газель</t>
  </si>
  <si>
    <t>Очистка труб ХВС, ГВС</t>
  </si>
  <si>
    <t>Подготовка теплового узла к эксплуатации</t>
  </si>
  <si>
    <t>Покраска,изоляция труб отопления</t>
  </si>
  <si>
    <t>Сброс воздуха со стояков отопления с использованием а/м газель</t>
  </si>
  <si>
    <t>Смена труб отопления ППР д. 25 (без сварочных работ)</t>
  </si>
  <si>
    <t>замена стояков хвс,гвс   агинский тракт 53 кв 80</t>
  </si>
  <si>
    <t>прочистка водоподогревателя</t>
  </si>
  <si>
    <t>смена кранов стальных шаровых Д. 80</t>
  </si>
  <si>
    <t>Восстановление крепления электроприборов</t>
  </si>
  <si>
    <t>Выпрямление профлиста после ветра</t>
  </si>
  <si>
    <t>Заделка швов в примыканиях плит в чердачном помещении</t>
  </si>
  <si>
    <t>Замена электрической лампы накаливания</t>
  </si>
  <si>
    <t>Замена электропатрона с материалами при открытой арматуре</t>
  </si>
  <si>
    <t>Изготовление и установка козырька над вентшахтой</t>
  </si>
  <si>
    <t>шт</t>
  </si>
  <si>
    <t>Устройство герметичных перегородок</t>
  </si>
  <si>
    <t>Утепление двери</t>
  </si>
  <si>
    <t>снятие температурных параметров</t>
  </si>
  <si>
    <t>Ремонт подъездов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</si>
</sst>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&quot; &quot;##0.00_-;\-* #&quot; &quot;##0.00_-;_-* &quot;-&quot;??_-;_-@_-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6" applyNumberFormat="0" applyAlignment="0" applyProtection="0"/>
    <xf numFmtId="0" fontId="19" fillId="2" borderId="6" applyNumberFormat="0" applyAlignment="0" applyProtection="0"/>
    <xf numFmtId="0" fontId="20" fillId="0" borderId="7" applyNumberFormat="0" applyFill="0" applyAlignment="0" applyProtection="0"/>
    <xf numFmtId="0" fontId="21" fillId="7" borderId="8" applyNumberFormat="0" applyAlignment="0" applyProtection="0"/>
    <xf numFmtId="0" fontId="22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23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0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2" xfId="2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164" fontId="6" fillId="0" borderId="2" xfId="1" applyFont="1" applyFill="1" applyBorder="1" applyAlignment="1">
      <alignment horizontal="center" vertical="center" wrapText="1"/>
    </xf>
    <xf numFmtId="164" fontId="7" fillId="0" borderId="2" xfId="1" applyFont="1" applyFill="1" applyBorder="1" applyAlignment="1" applyProtection="1">
      <alignment horizontal="center" vertical="center"/>
    </xf>
    <xf numFmtId="164" fontId="4" fillId="0" borderId="2" xfId="1" applyFont="1" applyFill="1" applyBorder="1" applyAlignment="1">
      <alignment horizontal="center" vertical="center" wrapText="1"/>
    </xf>
    <xf numFmtId="164" fontId="8" fillId="0" borderId="2" xfId="1" applyFont="1" applyFill="1" applyBorder="1" applyAlignment="1">
      <alignment horizontal="center" vertical="center" wrapText="1"/>
    </xf>
    <xf numFmtId="164" fontId="4" fillId="0" borderId="0" xfId="1" applyFont="1" applyFill="1" applyAlignment="1">
      <alignment horizontal="center" vertical="center"/>
    </xf>
    <xf numFmtId="0" fontId="10" fillId="0" borderId="2" xfId="2" applyFont="1" applyFill="1" applyBorder="1" applyAlignment="1">
      <alignment horizontal="left" vertical="center"/>
    </xf>
    <xf numFmtId="164" fontId="8" fillId="0" borderId="2" xfId="1" applyFont="1" applyFill="1" applyBorder="1" applyAlignment="1">
      <alignment horizontal="center" wrapText="1"/>
    </xf>
    <xf numFmtId="164" fontId="4" fillId="0" borderId="2" xfId="1" applyFont="1" applyFill="1" applyBorder="1" applyAlignment="1">
      <alignment horizontal="center" wrapText="1"/>
    </xf>
    <xf numFmtId="164" fontId="4" fillId="0" borderId="0" xfId="1" applyFont="1" applyFill="1" applyAlignment="1">
      <alignment horizontal="center" vertical="center" wrapText="1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0" xfId="0"/>
    <xf numFmtId="4" fontId="5" fillId="0" borderId="2" xfId="1" applyNumberFormat="1" applyFont="1" applyFill="1" applyBorder="1" applyAlignment="1">
      <alignment horizontal="right" vertical="center"/>
    </xf>
    <xf numFmtId="4" fontId="0" fillId="0" borderId="2" xfId="0" applyNumberFormat="1" applyFill="1" applyBorder="1"/>
    <xf numFmtId="0" fontId="0" fillId="0" borderId="0" xfId="0" applyAlignment="1">
      <alignment horizontal="center"/>
    </xf>
    <xf numFmtId="4" fontId="0" fillId="0" borderId="0" xfId="0" applyNumberFormat="1"/>
    <xf numFmtId="0" fontId="0" fillId="33" borderId="2" xfId="0" applyFill="1" applyBorder="1" applyAlignment="1">
      <alignment horizontal="center"/>
    </xf>
    <xf numFmtId="4" fontId="10" fillId="0" borderId="2" xfId="1" applyNumberFormat="1" applyFont="1" applyFill="1" applyBorder="1" applyAlignment="1">
      <alignment horizontal="right" vertical="center" wrapText="1"/>
    </xf>
    <xf numFmtId="4" fontId="6" fillId="0" borderId="2" xfId="1" applyNumberFormat="1" applyFont="1" applyFill="1" applyBorder="1" applyAlignment="1">
      <alignment horizontal="right" vertical="center" wrapText="1"/>
    </xf>
    <xf numFmtId="4" fontId="8" fillId="0" borderId="2" xfId="1" applyNumberFormat="1" applyFont="1" applyFill="1" applyBorder="1" applyAlignment="1">
      <alignment horizontal="right" vertical="center"/>
    </xf>
    <xf numFmtId="0" fontId="9" fillId="33" borderId="2" xfId="0" applyFont="1" applyFill="1" applyBorder="1" applyAlignment="1">
      <alignment horizontal="center"/>
    </xf>
    <xf numFmtId="4" fontId="9" fillId="33" borderId="2" xfId="0" applyNumberFormat="1" applyFont="1" applyFill="1" applyBorder="1" applyAlignment="1">
      <alignment horizontal="center" vertical="center" wrapText="1"/>
    </xf>
    <xf numFmtId="0" fontId="9" fillId="33" borderId="2" xfId="0" applyFont="1" applyFill="1" applyBorder="1" applyAlignment="1">
      <alignment horizontal="center" vertical="center" wrapText="1"/>
    </xf>
    <xf numFmtId="4" fontId="0" fillId="33" borderId="2" xfId="0" applyNumberFormat="1" applyFill="1" applyBorder="1"/>
    <xf numFmtId="0" fontId="9" fillId="33" borderId="2" xfId="0" applyFont="1" applyFill="1" applyBorder="1"/>
    <xf numFmtId="0" fontId="0" fillId="0" borderId="0" xfId="0"/>
    <xf numFmtId="0" fontId="0" fillId="0" borderId="0" xfId="0" applyFill="1"/>
    <xf numFmtId="164" fontId="4" fillId="0" borderId="2" xfId="1" applyFont="1" applyFill="1" applyBorder="1" applyAlignment="1">
      <alignment horizontal="center" vertical="center"/>
    </xf>
    <xf numFmtId="164" fontId="5" fillId="0" borderId="2" xfId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6" fillId="0" borderId="11" xfId="0" applyNumberFormat="1" applyFont="1" applyFill="1" applyBorder="1" applyAlignment="1" applyProtection="1">
      <alignment horizontal="left" vertical="center" wrapText="1"/>
    </xf>
    <xf numFmtId="0" fontId="26" fillId="0" borderId="12" xfId="0" applyNumberFormat="1" applyFont="1" applyFill="1" applyBorder="1" applyAlignment="1" applyProtection="1">
      <alignment horizontal="left" vertical="center" wrapText="1"/>
    </xf>
    <xf numFmtId="0" fontId="26" fillId="0" borderId="11" xfId="0" applyNumberFormat="1" applyFont="1" applyFill="1" applyBorder="1" applyAlignment="1" applyProtection="1">
      <alignment horizontal="center" vertical="top" wrapText="1"/>
    </xf>
    <xf numFmtId="4" fontId="26" fillId="0" borderId="11" xfId="0" applyNumberFormat="1" applyFont="1" applyFill="1" applyBorder="1" applyAlignment="1" applyProtection="1">
      <alignment horizontal="center" vertical="top" wrapText="1"/>
    </xf>
    <xf numFmtId="2" fontId="26" fillId="0" borderId="11" xfId="0" applyNumberFormat="1" applyFont="1" applyFill="1" applyBorder="1" applyAlignment="1" applyProtection="1">
      <alignment horizontal="center" vertical="top" wrapText="1"/>
    </xf>
    <xf numFmtId="4" fontId="26" fillId="0" borderId="11" xfId="0" applyNumberFormat="1" applyFont="1" applyFill="1" applyBorder="1" applyAlignment="1" applyProtection="1">
      <alignment horizontal="center" vertical="center" wrapText="1"/>
    </xf>
    <xf numFmtId="2" fontId="26" fillId="0" borderId="11" xfId="0" applyNumberFormat="1" applyFont="1" applyFill="1" applyBorder="1" applyAlignment="1" applyProtection="1">
      <alignment horizontal="center" vertical="center" wrapText="1"/>
    </xf>
    <xf numFmtId="49" fontId="0" fillId="0" borderId="15" xfId="0" applyNumberFormat="1" applyFill="1" applyBorder="1"/>
    <xf numFmtId="165" fontId="0" fillId="0" borderId="15" xfId="0" applyNumberFormat="1" applyFill="1" applyBorder="1"/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 applyProtection="1">
      <alignment horizontal="center" vertical="top" wrapText="1"/>
    </xf>
    <xf numFmtId="0" fontId="26" fillId="0" borderId="13" xfId="0" applyNumberFormat="1" applyFont="1" applyFill="1" applyBorder="1" applyAlignment="1" applyProtection="1">
      <alignment horizontal="center" vertical="top" wrapText="1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26" fillId="0" borderId="12" xfId="0" applyNumberFormat="1" applyFont="1" applyFill="1" applyBorder="1" applyAlignment="1" applyProtection="1">
      <alignment horizontal="center" vertical="center" wrapText="1"/>
    </xf>
    <xf numFmtId="0" fontId="26" fillId="0" borderId="13" xfId="0" applyNumberFormat="1" applyFont="1" applyFill="1" applyBorder="1" applyAlignment="1" applyProtection="1">
      <alignment horizontal="center" vertical="center" wrapText="1"/>
    </xf>
    <xf numFmtId="0" fontId="26" fillId="0" borderId="14" xfId="0" applyNumberFormat="1" applyFont="1" applyFill="1" applyBorder="1" applyAlignment="1" applyProtection="1">
      <alignment horizontal="left" vertical="center" wrapText="1"/>
    </xf>
    <xf numFmtId="0" fontId="26" fillId="0" borderId="13" xfId="0" applyNumberFormat="1" applyFont="1" applyFill="1" applyBorder="1" applyAlignment="1" applyProtection="1">
      <alignment horizontal="left" vertical="center" wrapText="1"/>
    </xf>
    <xf numFmtId="0" fontId="26" fillId="0" borderId="14" xfId="0" applyNumberFormat="1" applyFont="1" applyFill="1" applyBorder="1" applyAlignment="1" applyProtection="1">
      <alignment horizontal="center" vertical="center" wrapText="1"/>
    </xf>
  </cellXfs>
  <cellStyles count="43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2" builtinId="21" customBuiltin="1"/>
    <cellStyle name="Вычисление" xfId="12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4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Плохой" xfId="9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8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%20&#1075;&#1086;&#1076;/&#1053;&#1072;&#1082;&#1086;&#1087;&#1080;&#1090;&#1077;&#1083;&#1100;&#1085;&#1099;&#1077;%20&#1088;&#1072;&#1073;&#1086;&#1090;&#1099;/&#1046;&#1069;&#1059;-10/&#1072;&#1075;&#1080;&#1085;&#1089;&#1082;&#1080;&#1081;%20&#1090;&#1088;&#1072;&#1082;&#1090;%205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5">
          <cell r="B55">
            <v>678652.76000000013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82"/>
  <sheetViews>
    <sheetView tabSelected="1" workbookViewId="0">
      <pane ySplit="3" topLeftCell="A25" activePane="bottomLeft" state="frozen"/>
      <selection pane="bottomLeft" activeCell="I37" sqref="I37"/>
    </sheetView>
  </sheetViews>
  <sheetFormatPr defaultRowHeight="15"/>
  <cols>
    <col min="1" max="1" width="73.85546875" style="7" customWidth="1"/>
    <col min="2" max="2" width="18.28515625" style="12" customWidth="1"/>
    <col min="3" max="3" width="12.140625" style="12" customWidth="1"/>
    <col min="4" max="4" width="15.85546875" style="16" customWidth="1"/>
    <col min="5" max="5" width="0" style="1" hidden="1" customWidth="1"/>
    <col min="6" max="6" width="9.140625" style="1"/>
    <col min="7" max="7" width="10" style="1" bestFit="1" customWidth="1"/>
    <col min="8" max="16384" width="9.140625" style="1"/>
  </cols>
  <sheetData>
    <row r="1" spans="1:4" ht="42.75" customHeight="1">
      <c r="A1" s="48" t="s">
        <v>0</v>
      </c>
      <c r="B1" s="48"/>
      <c r="C1" s="48"/>
      <c r="D1" s="48"/>
    </row>
    <row r="2" spans="1:4">
      <c r="A2" s="4" t="s">
        <v>34</v>
      </c>
      <c r="B2" s="50" t="s">
        <v>112</v>
      </c>
      <c r="C2" s="50"/>
      <c r="D2" s="50"/>
    </row>
    <row r="3" spans="1:4" ht="62.25" customHeight="1">
      <c r="A3" s="3" t="s">
        <v>1</v>
      </c>
      <c r="B3" s="8" t="s">
        <v>30</v>
      </c>
      <c r="C3" s="9" t="s">
        <v>2</v>
      </c>
      <c r="D3" s="8" t="s">
        <v>3</v>
      </c>
    </row>
    <row r="4" spans="1:4">
      <c r="A4" s="51" t="s">
        <v>36</v>
      </c>
      <c r="B4" s="51"/>
      <c r="C4" s="51"/>
      <c r="D4" s="51"/>
    </row>
    <row r="5" spans="1:4">
      <c r="A5" s="3" t="s">
        <v>113</v>
      </c>
      <c r="B5" s="26">
        <v>923358.92</v>
      </c>
      <c r="C5" s="36" t="s">
        <v>111</v>
      </c>
      <c r="D5" s="8"/>
    </row>
    <row r="6" spans="1:4">
      <c r="A6" s="3" t="s">
        <v>114</v>
      </c>
      <c r="B6" s="26">
        <v>910361.08</v>
      </c>
      <c r="C6" s="36" t="s">
        <v>111</v>
      </c>
      <c r="D6" s="8"/>
    </row>
    <row r="7" spans="1:4">
      <c r="A7" s="3" t="s">
        <v>115</v>
      </c>
      <c r="B7" s="26">
        <f>B6-B5</f>
        <v>-12997.840000000084</v>
      </c>
      <c r="C7" s="36" t="s">
        <v>111</v>
      </c>
      <c r="D7" s="8"/>
    </row>
    <row r="8" spans="1:4">
      <c r="A8" s="3" t="s">
        <v>4</v>
      </c>
      <c r="B8" s="26">
        <f>B9</f>
        <v>6343.68</v>
      </c>
      <c r="C8" s="36" t="s">
        <v>111</v>
      </c>
      <c r="D8" s="8"/>
    </row>
    <row r="9" spans="1:4">
      <c r="A9" s="13" t="s">
        <v>5</v>
      </c>
      <c r="B9" s="25">
        <f>528.64*12</f>
        <v>6343.68</v>
      </c>
      <c r="C9" s="35" t="s">
        <v>111</v>
      </c>
      <c r="D9" s="8"/>
    </row>
    <row r="10" spans="1:4">
      <c r="A10" s="4" t="s">
        <v>116</v>
      </c>
      <c r="B10" s="20">
        <f>B5</f>
        <v>923358.92</v>
      </c>
      <c r="C10" s="36" t="s">
        <v>111</v>
      </c>
      <c r="D10" s="10"/>
    </row>
    <row r="11" spans="1:4">
      <c r="A11" s="49" t="s">
        <v>6</v>
      </c>
      <c r="B11" s="49"/>
      <c r="C11" s="49"/>
      <c r="D11" s="49"/>
    </row>
    <row r="12" spans="1:4" ht="15.75" thickBot="1">
      <c r="A12" s="5" t="s">
        <v>12</v>
      </c>
      <c r="B12" s="20">
        <f>SUM(B13:B14)</f>
        <v>159011.28</v>
      </c>
      <c r="C12" s="36" t="s">
        <v>111</v>
      </c>
      <c r="D12" s="10"/>
    </row>
    <row r="13" spans="1:4" s="33" customFormat="1" ht="15.75" thickBot="1">
      <c r="A13" s="46" t="s">
        <v>117</v>
      </c>
      <c r="B13" s="47">
        <v>77830.8</v>
      </c>
      <c r="C13" s="46" t="s">
        <v>8</v>
      </c>
      <c r="D13" s="47">
        <v>19704</v>
      </c>
    </row>
    <row r="14" spans="1:4" s="33" customFormat="1" ht="15.75" thickBot="1">
      <c r="A14" s="46" t="s">
        <v>123</v>
      </c>
      <c r="B14" s="47">
        <v>81180.479999999996</v>
      </c>
      <c r="C14" s="46" t="s">
        <v>7</v>
      </c>
      <c r="D14" s="47">
        <v>19704</v>
      </c>
    </row>
    <row r="15" spans="1:4" ht="29.25" thickBot="1">
      <c r="A15" s="5" t="s">
        <v>13</v>
      </c>
      <c r="B15" s="20">
        <f>SUM(B16:B17)</f>
        <v>70161.88</v>
      </c>
      <c r="C15" s="36" t="s">
        <v>111</v>
      </c>
      <c r="D15" s="10"/>
    </row>
    <row r="16" spans="1:4" s="33" customFormat="1" ht="15.75" thickBot="1">
      <c r="A16" s="46" t="s">
        <v>124</v>
      </c>
      <c r="B16" s="47">
        <v>32713.45</v>
      </c>
      <c r="C16" s="46" t="s">
        <v>7</v>
      </c>
      <c r="D16" s="47">
        <v>19706.900000000001</v>
      </c>
    </row>
    <row r="17" spans="1:4" s="33" customFormat="1" ht="15.75" thickBot="1">
      <c r="A17" s="46" t="s">
        <v>118</v>
      </c>
      <c r="B17" s="47">
        <v>37448.43</v>
      </c>
      <c r="C17" s="46" t="s">
        <v>7</v>
      </c>
      <c r="D17" s="47">
        <v>19709.7</v>
      </c>
    </row>
    <row r="18" spans="1:4" ht="15.75" thickBot="1">
      <c r="A18" s="5" t="s">
        <v>14</v>
      </c>
      <c r="B18" s="20">
        <f>SUM(B19:B19)</f>
        <v>10347.200000000001</v>
      </c>
      <c r="C18" s="36" t="s">
        <v>111</v>
      </c>
      <c r="D18" s="10"/>
    </row>
    <row r="19" spans="1:4" s="33" customFormat="1" ht="15.75" thickBot="1">
      <c r="A19" s="46" t="s">
        <v>125</v>
      </c>
      <c r="B19" s="47">
        <v>10347.200000000001</v>
      </c>
      <c r="C19" s="46" t="s">
        <v>15</v>
      </c>
      <c r="D19" s="47">
        <v>160</v>
      </c>
    </row>
    <row r="20" spans="1:4" ht="29.25" thickBot="1">
      <c r="A20" s="5" t="s">
        <v>16</v>
      </c>
      <c r="B20" s="20">
        <f>SUM(B21:B26)</f>
        <v>22265.52</v>
      </c>
      <c r="C20" s="36" t="s">
        <v>111</v>
      </c>
      <c r="D20" s="10"/>
    </row>
    <row r="21" spans="1:4" s="33" customFormat="1" ht="15.75" thickBot="1">
      <c r="A21" s="46" t="s">
        <v>126</v>
      </c>
      <c r="B21" s="47">
        <v>1970.4</v>
      </c>
      <c r="C21" s="46" t="s">
        <v>7</v>
      </c>
      <c r="D21" s="47">
        <v>19704</v>
      </c>
    </row>
    <row r="22" spans="1:4" s="33" customFormat="1" ht="15.75" thickBot="1">
      <c r="A22" s="46" t="s">
        <v>127</v>
      </c>
      <c r="B22" s="47">
        <v>1773.36</v>
      </c>
      <c r="C22" s="46" t="s">
        <v>7</v>
      </c>
      <c r="D22" s="47">
        <v>19704</v>
      </c>
    </row>
    <row r="23" spans="1:4" s="33" customFormat="1" ht="15.75" thickBot="1">
      <c r="A23" s="46" t="s">
        <v>128</v>
      </c>
      <c r="B23" s="47">
        <v>1773.36</v>
      </c>
      <c r="C23" s="46" t="s">
        <v>7</v>
      </c>
      <c r="D23" s="47">
        <v>19704</v>
      </c>
    </row>
    <row r="24" spans="1:4" s="33" customFormat="1" ht="15.75" thickBot="1">
      <c r="A24" s="46" t="s">
        <v>129</v>
      </c>
      <c r="B24" s="47">
        <v>1773.36</v>
      </c>
      <c r="C24" s="46" t="s">
        <v>7</v>
      </c>
      <c r="D24" s="47">
        <v>19704</v>
      </c>
    </row>
    <row r="25" spans="1:4" s="33" customFormat="1" ht="15.75" thickBot="1">
      <c r="A25" s="46" t="s">
        <v>130</v>
      </c>
      <c r="B25" s="47">
        <v>7487.52</v>
      </c>
      <c r="C25" s="46" t="s">
        <v>7</v>
      </c>
      <c r="D25" s="47">
        <v>19704</v>
      </c>
    </row>
    <row r="26" spans="1:4" s="33" customFormat="1" ht="15.75" thickBot="1">
      <c r="A26" s="46" t="s">
        <v>131</v>
      </c>
      <c r="B26" s="47">
        <v>7487.52</v>
      </c>
      <c r="C26" s="46" t="s">
        <v>7</v>
      </c>
      <c r="D26" s="47">
        <v>19704</v>
      </c>
    </row>
    <row r="27" spans="1:4" ht="43.5" thickBot="1">
      <c r="A27" s="5" t="s">
        <v>17</v>
      </c>
      <c r="B27" s="20">
        <f>SUM(B28:B38)</f>
        <v>293796.41666666669</v>
      </c>
      <c r="C27" s="36" t="s">
        <v>111</v>
      </c>
      <c r="D27" s="14"/>
    </row>
    <row r="28" spans="1:4" s="33" customFormat="1" ht="15.75" thickBot="1">
      <c r="A28" s="46" t="s">
        <v>155</v>
      </c>
      <c r="B28" s="47">
        <v>232.36</v>
      </c>
      <c r="C28" s="46" t="s">
        <v>60</v>
      </c>
      <c r="D28" s="47">
        <v>1</v>
      </c>
    </row>
    <row r="29" spans="1:4" s="33" customFormat="1" ht="15.75" thickBot="1">
      <c r="A29" s="46" t="s">
        <v>156</v>
      </c>
      <c r="B29" s="47">
        <v>4848.3999999999996</v>
      </c>
      <c r="C29" s="46" t="s">
        <v>7</v>
      </c>
      <c r="D29" s="47">
        <v>62</v>
      </c>
    </row>
    <row r="30" spans="1:4" s="33" customFormat="1" ht="15.75" thickBot="1">
      <c r="A30" s="46" t="s">
        <v>157</v>
      </c>
      <c r="B30" s="47">
        <v>1954.2</v>
      </c>
      <c r="C30" s="46" t="s">
        <v>8</v>
      </c>
      <c r="D30" s="47">
        <v>12</v>
      </c>
    </row>
    <row r="31" spans="1:4" s="33" customFormat="1" ht="15.75" thickBot="1">
      <c r="A31" s="46" t="s">
        <v>158</v>
      </c>
      <c r="B31" s="47">
        <v>79.400000000000006</v>
      </c>
      <c r="C31" s="46" t="s">
        <v>60</v>
      </c>
      <c r="D31" s="47">
        <v>1</v>
      </c>
    </row>
    <row r="32" spans="1:4" s="33" customFormat="1" ht="15.75" thickBot="1">
      <c r="A32" s="46" t="s">
        <v>159</v>
      </c>
      <c r="B32" s="47">
        <v>230.61</v>
      </c>
      <c r="C32" s="46" t="s">
        <v>60</v>
      </c>
      <c r="D32" s="47">
        <v>1</v>
      </c>
    </row>
    <row r="33" spans="1:5" s="33" customFormat="1" ht="15.75" thickBot="1">
      <c r="A33" s="46" t="s">
        <v>160</v>
      </c>
      <c r="B33" s="47">
        <v>2525.42</v>
      </c>
      <c r="C33" s="46" t="s">
        <v>60</v>
      </c>
      <c r="D33" s="47">
        <v>1</v>
      </c>
    </row>
    <row r="34" spans="1:5" s="33" customFormat="1" ht="15.75" thickBot="1">
      <c r="A34" s="46" t="s">
        <v>73</v>
      </c>
      <c r="B34" s="47">
        <v>9295.65</v>
      </c>
      <c r="C34" s="46" t="s">
        <v>161</v>
      </c>
      <c r="D34" s="47">
        <v>9</v>
      </c>
    </row>
    <row r="35" spans="1:5" s="33" customFormat="1" ht="15.75" thickBot="1">
      <c r="A35" s="46" t="s">
        <v>162</v>
      </c>
      <c r="B35" s="47">
        <v>4497.3100000000004</v>
      </c>
      <c r="C35" s="46" t="s">
        <v>60</v>
      </c>
      <c r="D35" s="47">
        <v>1</v>
      </c>
    </row>
    <row r="36" spans="1:5" s="33" customFormat="1" ht="15.75" thickBot="1">
      <c r="A36" s="46" t="s">
        <v>163</v>
      </c>
      <c r="B36" s="47">
        <v>4387.05</v>
      </c>
      <c r="C36" s="46" t="s">
        <v>60</v>
      </c>
      <c r="D36" s="47">
        <v>1</v>
      </c>
    </row>
    <row r="37" spans="1:5" s="33" customFormat="1" ht="15.75" thickBot="1">
      <c r="A37" s="46" t="s">
        <v>165</v>
      </c>
      <c r="B37" s="47">
        <f>318743/1.2</f>
        <v>265619.16666666669</v>
      </c>
      <c r="C37" s="46" t="s">
        <v>60</v>
      </c>
      <c r="D37" s="47">
        <v>4</v>
      </c>
    </row>
    <row r="38" spans="1:5" s="33" customFormat="1" ht="15.75" thickBot="1">
      <c r="A38" s="46" t="s">
        <v>164</v>
      </c>
      <c r="B38" s="47">
        <v>126.85</v>
      </c>
      <c r="C38" s="46" t="s">
        <v>60</v>
      </c>
      <c r="D38" s="47">
        <v>1</v>
      </c>
    </row>
    <row r="39" spans="1:5" ht="60" customHeight="1" thickBot="1">
      <c r="A39" s="5" t="s">
        <v>18</v>
      </c>
      <c r="B39" s="20">
        <f>SUM(B40:B56)</f>
        <v>231823.16999999998</v>
      </c>
      <c r="C39" s="36" t="s">
        <v>111</v>
      </c>
      <c r="D39" s="15"/>
      <c r="E39" s="2" t="s">
        <v>9</v>
      </c>
    </row>
    <row r="40" spans="1:5" s="33" customFormat="1" ht="15.75" thickBot="1">
      <c r="A40" s="46" t="s">
        <v>50</v>
      </c>
      <c r="B40" s="47">
        <v>1134.3</v>
      </c>
      <c r="C40" s="46" t="s">
        <v>51</v>
      </c>
      <c r="D40" s="47">
        <v>2</v>
      </c>
    </row>
    <row r="41" spans="1:5" s="33" customFormat="1" ht="15.75" thickBot="1">
      <c r="A41" s="46" t="s">
        <v>142</v>
      </c>
      <c r="B41" s="47">
        <v>1153.74</v>
      </c>
      <c r="C41" s="46" t="s">
        <v>20</v>
      </c>
      <c r="D41" s="47">
        <v>2</v>
      </c>
    </row>
    <row r="42" spans="1:5" s="33" customFormat="1" ht="15.75" thickBot="1">
      <c r="A42" s="46" t="s">
        <v>143</v>
      </c>
      <c r="B42" s="47">
        <v>7148.97</v>
      </c>
      <c r="C42" s="46" t="s">
        <v>60</v>
      </c>
      <c r="D42" s="47">
        <v>1</v>
      </c>
    </row>
    <row r="43" spans="1:5" s="33" customFormat="1" ht="15.75" thickBot="1">
      <c r="A43" s="46" t="s">
        <v>144</v>
      </c>
      <c r="B43" s="47">
        <v>4099.16</v>
      </c>
      <c r="C43" s="46" t="s">
        <v>60</v>
      </c>
      <c r="D43" s="47">
        <v>1</v>
      </c>
    </row>
    <row r="44" spans="1:5" s="33" customFormat="1" ht="15.75" thickBot="1">
      <c r="A44" s="46" t="s">
        <v>56</v>
      </c>
      <c r="B44" s="47">
        <v>1907.15</v>
      </c>
      <c r="C44" s="46" t="s">
        <v>57</v>
      </c>
      <c r="D44" s="47">
        <v>5</v>
      </c>
    </row>
    <row r="45" spans="1:5" s="33" customFormat="1" ht="15.75" thickBot="1">
      <c r="A45" s="46" t="s">
        <v>145</v>
      </c>
      <c r="B45" s="47">
        <v>597.87</v>
      </c>
      <c r="C45" s="46" t="s">
        <v>60</v>
      </c>
      <c r="D45" s="47">
        <v>3</v>
      </c>
    </row>
    <row r="46" spans="1:5" s="33" customFormat="1" ht="15.75" thickBot="1">
      <c r="A46" s="46" t="s">
        <v>146</v>
      </c>
      <c r="B46" s="47">
        <v>1153.74</v>
      </c>
      <c r="C46" s="46" t="s">
        <v>8</v>
      </c>
      <c r="D46" s="47">
        <v>2</v>
      </c>
    </row>
    <row r="47" spans="1:5" s="33" customFormat="1" ht="15.75" thickBot="1">
      <c r="A47" s="46" t="s">
        <v>58</v>
      </c>
      <c r="B47" s="47">
        <v>418.08</v>
      </c>
      <c r="C47" s="46" t="s">
        <v>8</v>
      </c>
      <c r="D47" s="47">
        <v>3</v>
      </c>
    </row>
    <row r="48" spans="1:5" s="33" customFormat="1" ht="15.75" thickBot="1">
      <c r="A48" s="46" t="s">
        <v>147</v>
      </c>
      <c r="B48" s="47">
        <v>120.72</v>
      </c>
      <c r="C48" s="46" t="s">
        <v>8</v>
      </c>
      <c r="D48" s="47">
        <v>1</v>
      </c>
    </row>
    <row r="49" spans="1:4" s="33" customFormat="1" ht="15.75" thickBot="1">
      <c r="A49" s="46" t="s">
        <v>148</v>
      </c>
      <c r="B49" s="47">
        <v>164864.16</v>
      </c>
      <c r="C49" s="46" t="s">
        <v>57</v>
      </c>
      <c r="D49" s="47">
        <v>1</v>
      </c>
    </row>
    <row r="50" spans="1:4" s="33" customFormat="1" ht="15.75" thickBot="1">
      <c r="A50" s="46" t="s">
        <v>149</v>
      </c>
      <c r="B50" s="47">
        <v>3073.33</v>
      </c>
      <c r="C50" s="46" t="s">
        <v>57</v>
      </c>
      <c r="D50" s="47">
        <v>1</v>
      </c>
    </row>
    <row r="51" spans="1:4" s="33" customFormat="1" ht="15.75" thickBot="1">
      <c r="A51" s="46" t="s">
        <v>150</v>
      </c>
      <c r="B51" s="47">
        <v>9723</v>
      </c>
      <c r="C51" s="46" t="s">
        <v>20</v>
      </c>
      <c r="D51" s="47">
        <v>14</v>
      </c>
    </row>
    <row r="52" spans="1:4" s="33" customFormat="1" ht="15.75" thickBot="1">
      <c r="A52" s="46" t="s">
        <v>151</v>
      </c>
      <c r="B52" s="47">
        <v>1536.8</v>
      </c>
      <c r="C52" s="46" t="s">
        <v>8</v>
      </c>
      <c r="D52" s="47">
        <v>2</v>
      </c>
    </row>
    <row r="53" spans="1:4" s="33" customFormat="1" ht="15.75" thickBot="1">
      <c r="A53" s="46" t="s">
        <v>152</v>
      </c>
      <c r="B53" s="47">
        <v>9550.83</v>
      </c>
      <c r="C53" s="46" t="s">
        <v>20</v>
      </c>
      <c r="D53" s="47">
        <v>1</v>
      </c>
    </row>
    <row r="54" spans="1:4" s="33" customFormat="1" ht="15.75" thickBot="1">
      <c r="A54" s="46" t="s">
        <v>32</v>
      </c>
      <c r="B54" s="47">
        <v>762.86</v>
      </c>
      <c r="C54" s="46" t="s">
        <v>57</v>
      </c>
      <c r="D54" s="47">
        <v>2</v>
      </c>
    </row>
    <row r="55" spans="1:4" s="33" customFormat="1" ht="15.75" thickBot="1">
      <c r="A55" s="46" t="s">
        <v>153</v>
      </c>
      <c r="B55" s="47">
        <v>15534.29</v>
      </c>
      <c r="C55" s="46" t="s">
        <v>60</v>
      </c>
      <c r="D55" s="47">
        <v>1</v>
      </c>
    </row>
    <row r="56" spans="1:4" s="33" customFormat="1" ht="15.75" thickBot="1">
      <c r="A56" s="46" t="s">
        <v>154</v>
      </c>
      <c r="B56" s="47">
        <v>9044.17</v>
      </c>
      <c r="C56" s="46" t="s">
        <v>60</v>
      </c>
      <c r="D56" s="47">
        <v>1</v>
      </c>
    </row>
    <row r="57" spans="1:4" ht="28.5">
      <c r="A57" s="5" t="s">
        <v>21</v>
      </c>
      <c r="B57" s="20">
        <v>0</v>
      </c>
      <c r="C57" s="36" t="s">
        <v>111</v>
      </c>
      <c r="D57" s="14"/>
    </row>
    <row r="58" spans="1:4" ht="28.5">
      <c r="A58" s="5" t="s">
        <v>22</v>
      </c>
      <c r="B58" s="20">
        <v>0</v>
      </c>
      <c r="C58" s="36" t="s">
        <v>111</v>
      </c>
      <c r="D58" s="10"/>
    </row>
    <row r="59" spans="1:4">
      <c r="A59" s="5" t="s">
        <v>23</v>
      </c>
      <c r="B59" s="20">
        <v>0</v>
      </c>
      <c r="C59" s="36" t="s">
        <v>111</v>
      </c>
      <c r="D59" s="10"/>
    </row>
    <row r="60" spans="1:4" ht="28.5">
      <c r="A60" s="5" t="s">
        <v>24</v>
      </c>
      <c r="B60" s="20">
        <v>0</v>
      </c>
      <c r="C60" s="36" t="s">
        <v>111</v>
      </c>
      <c r="D60" s="10"/>
    </row>
    <row r="61" spans="1:4" ht="29.25" thickBot="1">
      <c r="A61" s="5" t="s">
        <v>25</v>
      </c>
      <c r="B61" s="20">
        <f>SUM(B62:B63)</f>
        <v>9457.92</v>
      </c>
      <c r="C61" s="36" t="s">
        <v>111</v>
      </c>
      <c r="D61" s="11"/>
    </row>
    <row r="62" spans="1:4" s="33" customFormat="1" ht="15.75" thickBot="1">
      <c r="A62" s="46" t="s">
        <v>132</v>
      </c>
      <c r="B62" s="47">
        <v>4531.92</v>
      </c>
      <c r="C62" s="46" t="s">
        <v>7</v>
      </c>
      <c r="D62" s="47">
        <v>19704</v>
      </c>
    </row>
    <row r="63" spans="1:4" s="33" customFormat="1" ht="15.75" thickBot="1">
      <c r="A63" s="46" t="s">
        <v>133</v>
      </c>
      <c r="B63" s="47">
        <v>4926</v>
      </c>
      <c r="C63" s="46" t="s">
        <v>7</v>
      </c>
      <c r="D63" s="47">
        <v>19704</v>
      </c>
    </row>
    <row r="64" spans="1:4" ht="29.25" thickBot="1">
      <c r="A64" s="5" t="s">
        <v>26</v>
      </c>
      <c r="B64" s="20">
        <f>SUM(B65:B66)</f>
        <v>36649.440000000002</v>
      </c>
      <c r="C64" s="36" t="s">
        <v>111</v>
      </c>
      <c r="D64" s="10"/>
    </row>
    <row r="65" spans="1:7" s="33" customFormat="1" ht="15.75" thickBot="1">
      <c r="A65" s="46" t="s">
        <v>134</v>
      </c>
      <c r="B65" s="47">
        <v>17733.599999999999</v>
      </c>
      <c r="C65" s="46" t="s">
        <v>8</v>
      </c>
      <c r="D65" s="47">
        <v>19704</v>
      </c>
    </row>
    <row r="66" spans="1:7" s="33" customFormat="1" ht="15.75" thickBot="1">
      <c r="A66" s="46" t="s">
        <v>135</v>
      </c>
      <c r="B66" s="47">
        <v>18915.84</v>
      </c>
      <c r="C66" s="46" t="s">
        <v>7</v>
      </c>
      <c r="D66" s="47">
        <v>19704</v>
      </c>
    </row>
    <row r="67" spans="1:7" ht="45" customHeight="1">
      <c r="A67" s="5" t="s">
        <v>27</v>
      </c>
      <c r="B67" s="20">
        <v>0</v>
      </c>
      <c r="C67" s="36" t="s">
        <v>111</v>
      </c>
      <c r="D67" s="14"/>
    </row>
    <row r="68" spans="1:7" ht="43.5" thickBot="1">
      <c r="A68" s="5" t="s">
        <v>28</v>
      </c>
      <c r="B68" s="20">
        <f>SUM(B69:B75)</f>
        <v>110759.1</v>
      </c>
      <c r="C68" s="36" t="s">
        <v>111</v>
      </c>
      <c r="D68" s="14"/>
    </row>
    <row r="69" spans="1:7" s="33" customFormat="1" ht="15.75" thickBot="1">
      <c r="A69" s="46" t="s">
        <v>136</v>
      </c>
      <c r="B69" s="47">
        <v>334.97</v>
      </c>
      <c r="C69" s="46" t="s">
        <v>7</v>
      </c>
      <c r="D69" s="47">
        <v>19704</v>
      </c>
    </row>
    <row r="70" spans="1:7" s="33" customFormat="1" ht="15.75" thickBot="1">
      <c r="A70" s="46" t="s">
        <v>137</v>
      </c>
      <c r="B70" s="47">
        <v>334.97</v>
      </c>
      <c r="C70" s="46" t="s">
        <v>7</v>
      </c>
      <c r="D70" s="47">
        <v>19704</v>
      </c>
    </row>
    <row r="71" spans="1:7" s="33" customFormat="1" ht="15.75" thickBot="1">
      <c r="A71" s="46" t="s">
        <v>138</v>
      </c>
      <c r="B71" s="47">
        <v>400.24</v>
      </c>
      <c r="C71" s="46" t="s">
        <v>60</v>
      </c>
      <c r="D71" s="47">
        <v>8</v>
      </c>
    </row>
    <row r="72" spans="1:7" s="33" customFormat="1" ht="15.75" thickBot="1">
      <c r="A72" s="46" t="s">
        <v>138</v>
      </c>
      <c r="B72" s="47">
        <v>4166</v>
      </c>
      <c r="C72" s="46" t="s">
        <v>60</v>
      </c>
      <c r="D72" s="47">
        <v>50</v>
      </c>
    </row>
    <row r="73" spans="1:7" s="33" customFormat="1" ht="15.75" thickBot="1">
      <c r="A73" s="46" t="s">
        <v>139</v>
      </c>
      <c r="B73" s="47">
        <v>48281.91</v>
      </c>
      <c r="C73" s="46" t="s">
        <v>7</v>
      </c>
      <c r="D73" s="47">
        <v>19706.900000000001</v>
      </c>
    </row>
    <row r="74" spans="1:7" s="33" customFormat="1" ht="15.75" thickBot="1">
      <c r="A74" s="46" t="s">
        <v>140</v>
      </c>
      <c r="B74" s="47">
        <v>54201.66</v>
      </c>
      <c r="C74" s="46" t="s">
        <v>7</v>
      </c>
      <c r="D74" s="47">
        <v>19709.7</v>
      </c>
    </row>
    <row r="75" spans="1:7" s="33" customFormat="1" ht="15.75" thickBot="1">
      <c r="A75" s="46" t="s">
        <v>141</v>
      </c>
      <c r="B75" s="47">
        <v>3039.35</v>
      </c>
      <c r="C75" s="46" t="s">
        <v>60</v>
      </c>
      <c r="D75" s="47">
        <v>5</v>
      </c>
    </row>
    <row r="76" spans="1:7">
      <c r="A76" s="5" t="s">
        <v>29</v>
      </c>
      <c r="B76" s="20">
        <f>B77+B78</f>
        <v>16166.94</v>
      </c>
      <c r="C76" s="36" t="s">
        <v>111</v>
      </c>
      <c r="D76" s="14"/>
    </row>
    <row r="77" spans="1:7" ht="30">
      <c r="A77" s="6" t="s">
        <v>10</v>
      </c>
      <c r="B77" s="27">
        <f>D77*5*12</f>
        <v>4800</v>
      </c>
      <c r="C77" s="11" t="s">
        <v>11</v>
      </c>
      <c r="D77" s="10">
        <v>80</v>
      </c>
    </row>
    <row r="78" spans="1:7">
      <c r="A78" s="6" t="s">
        <v>35</v>
      </c>
      <c r="B78" s="27">
        <v>11366.94</v>
      </c>
      <c r="C78" s="35" t="s">
        <v>111</v>
      </c>
      <c r="D78" s="10"/>
    </row>
    <row r="79" spans="1:7">
      <c r="A79" s="4" t="s">
        <v>119</v>
      </c>
      <c r="B79" s="20">
        <f>B12++B15+B18+B20+B27+B39+B57+B58+B60+B61+B64+B67+B68</f>
        <v>944271.92666666664</v>
      </c>
      <c r="C79" s="36" t="s">
        <v>111</v>
      </c>
      <c r="D79" s="11"/>
      <c r="G79" s="1" t="b">
        <f>B79=[1]Лист1!$B$55</f>
        <v>0</v>
      </c>
    </row>
    <row r="80" spans="1:7">
      <c r="A80" s="4" t="s">
        <v>120</v>
      </c>
      <c r="B80" s="20">
        <f>B79*1.2+B76</f>
        <v>1149293.2519999999</v>
      </c>
      <c r="C80" s="36" t="s">
        <v>111</v>
      </c>
      <c r="D80" s="10"/>
    </row>
    <row r="81" spans="1:4">
      <c r="A81" s="4" t="s">
        <v>121</v>
      </c>
      <c r="B81" s="20">
        <f>B5+B8-B80</f>
        <v>-219590.65199999977</v>
      </c>
      <c r="C81" s="36" t="s">
        <v>111</v>
      </c>
      <c r="D81" s="10"/>
    </row>
    <row r="82" spans="1:4" ht="28.5">
      <c r="A82" s="5" t="s">
        <v>122</v>
      </c>
      <c r="B82" s="20">
        <f>B81+B7</f>
        <v>-232588.49199999985</v>
      </c>
      <c r="C82" s="36" t="s">
        <v>111</v>
      </c>
      <c r="D82" s="10"/>
    </row>
  </sheetData>
  <sheetProtection formatCells="0" formatColumns="0" sort="0" autoFilter="0" pivotTables="0"/>
  <mergeCells count="4">
    <mergeCell ref="A1:D1"/>
    <mergeCell ref="A11:D11"/>
    <mergeCell ref="B2:D2"/>
    <mergeCell ref="A4:D4"/>
  </mergeCells>
  <hyperlinks>
    <hyperlink ref="C3" location="Ед.изм.!A1" display="Ед.изм."/>
  </hyperlinks>
  <pageMargins left="0.7" right="0.7" top="0.75" bottom="0.75" header="0.3" footer="0.3"/>
  <pageSetup paperSize="9" scale="75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43"/>
  <sheetViews>
    <sheetView workbookViewId="0">
      <pane ySplit="3" topLeftCell="A8" activePane="bottomLeft" state="frozen"/>
      <selection pane="bottomLeft" activeCell="G32" sqref="G32"/>
    </sheetView>
  </sheetViews>
  <sheetFormatPr defaultRowHeight="15"/>
  <cols>
    <col min="1" max="1" width="11.28515625" style="22" customWidth="1"/>
    <col min="2" max="2" width="61.7109375" customWidth="1"/>
    <col min="3" max="3" width="13.140625" style="23" customWidth="1"/>
    <col min="4" max="4" width="13.140625" style="22" customWidth="1"/>
    <col min="5" max="5" width="13.140625" customWidth="1"/>
  </cols>
  <sheetData>
    <row r="1" spans="1:5">
      <c r="B1" s="33" t="s">
        <v>46</v>
      </c>
      <c r="E1" s="19"/>
    </row>
    <row r="2" spans="1:5">
      <c r="B2" s="33" t="s">
        <v>47</v>
      </c>
      <c r="E2" s="19"/>
    </row>
    <row r="3" spans="1:5" ht="20.25" customHeight="1">
      <c r="A3" s="30" t="s">
        <v>110</v>
      </c>
      <c r="B3" s="30" t="s">
        <v>37</v>
      </c>
      <c r="C3" s="29" t="s">
        <v>38</v>
      </c>
      <c r="D3" s="30" t="s">
        <v>39</v>
      </c>
      <c r="E3" s="30" t="s">
        <v>40</v>
      </c>
    </row>
    <row r="4" spans="1:5">
      <c r="A4" s="18">
        <v>3</v>
      </c>
      <c r="B4" s="17" t="s">
        <v>48</v>
      </c>
      <c r="C4" s="21">
        <v>50533.38</v>
      </c>
      <c r="D4" s="18" t="s">
        <v>15</v>
      </c>
      <c r="E4" s="17">
        <v>954</v>
      </c>
    </row>
    <row r="5" spans="1:5">
      <c r="A5" s="18">
        <v>3</v>
      </c>
      <c r="B5" s="17" t="s">
        <v>49</v>
      </c>
      <c r="C5" s="21">
        <v>51380.9</v>
      </c>
      <c r="D5" s="18" t="s">
        <v>15</v>
      </c>
      <c r="E5" s="17">
        <v>970</v>
      </c>
    </row>
    <row r="6" spans="1:5">
      <c r="A6" s="18">
        <v>6</v>
      </c>
      <c r="B6" s="17" t="s">
        <v>50</v>
      </c>
      <c r="C6" s="21">
        <v>1938.12</v>
      </c>
      <c r="D6" s="18" t="s">
        <v>51</v>
      </c>
      <c r="E6" s="17">
        <v>4</v>
      </c>
    </row>
    <row r="7" spans="1:5">
      <c r="A7" s="18">
        <v>4</v>
      </c>
      <c r="B7" s="17" t="s">
        <v>52</v>
      </c>
      <c r="C7" s="21">
        <v>1774.06</v>
      </c>
      <c r="D7" s="18" t="s">
        <v>7</v>
      </c>
      <c r="E7" s="17">
        <v>19711.8</v>
      </c>
    </row>
    <row r="8" spans="1:5">
      <c r="A8" s="18">
        <v>4</v>
      </c>
      <c r="B8" s="17" t="s">
        <v>53</v>
      </c>
      <c r="C8" s="21">
        <v>1773.25</v>
      </c>
      <c r="D8" s="18" t="s">
        <v>7</v>
      </c>
      <c r="E8" s="17">
        <v>19702.8</v>
      </c>
    </row>
    <row r="9" spans="1:5">
      <c r="A9" s="18">
        <v>13</v>
      </c>
      <c r="B9" s="17" t="s">
        <v>54</v>
      </c>
      <c r="C9" s="21">
        <v>1903.94</v>
      </c>
      <c r="D9" s="18" t="s">
        <v>7</v>
      </c>
      <c r="E9" s="17">
        <v>1340.8</v>
      </c>
    </row>
    <row r="10" spans="1:5">
      <c r="A10" s="18">
        <v>6</v>
      </c>
      <c r="B10" s="17" t="s">
        <v>19</v>
      </c>
      <c r="C10" s="21">
        <v>7284.24</v>
      </c>
      <c r="D10" s="18" t="s">
        <v>20</v>
      </c>
      <c r="E10" s="17">
        <v>9</v>
      </c>
    </row>
    <row r="11" spans="1:5">
      <c r="A11" s="18">
        <v>14</v>
      </c>
      <c r="B11" s="17" t="s">
        <v>55</v>
      </c>
      <c r="C11" s="21">
        <v>154.80000000000001</v>
      </c>
      <c r="D11" s="18" t="s">
        <v>7</v>
      </c>
      <c r="E11" s="17">
        <v>9105.99</v>
      </c>
    </row>
    <row r="12" spans="1:5">
      <c r="A12" s="18">
        <v>6</v>
      </c>
      <c r="B12" s="17" t="s">
        <v>56</v>
      </c>
      <c r="C12" s="21">
        <v>762.86</v>
      </c>
      <c r="D12" s="18" t="s">
        <v>57</v>
      </c>
      <c r="E12" s="17">
        <v>2</v>
      </c>
    </row>
    <row r="13" spans="1:5">
      <c r="A13" s="18">
        <v>6</v>
      </c>
      <c r="B13" s="17" t="s">
        <v>41</v>
      </c>
      <c r="C13" s="21">
        <v>2035.67</v>
      </c>
      <c r="D13" s="18" t="s">
        <v>31</v>
      </c>
      <c r="E13" s="17">
        <v>1.5</v>
      </c>
    </row>
    <row r="14" spans="1:5">
      <c r="A14" s="18">
        <v>6</v>
      </c>
      <c r="B14" s="17" t="s">
        <v>58</v>
      </c>
      <c r="C14" s="21">
        <v>836.16</v>
      </c>
      <c r="D14" s="18" t="s">
        <v>8</v>
      </c>
      <c r="E14" s="17">
        <v>6</v>
      </c>
    </row>
    <row r="15" spans="1:5">
      <c r="A15" s="18">
        <v>6</v>
      </c>
      <c r="B15" s="17" t="s">
        <v>59</v>
      </c>
      <c r="C15" s="21">
        <v>10273.049999999999</v>
      </c>
      <c r="D15" s="18" t="s">
        <v>60</v>
      </c>
      <c r="E15" s="17">
        <v>1</v>
      </c>
    </row>
    <row r="16" spans="1:5">
      <c r="A16" s="18">
        <v>5</v>
      </c>
      <c r="B16" s="17" t="s">
        <v>61</v>
      </c>
      <c r="C16" s="21">
        <v>2419.39</v>
      </c>
      <c r="D16" s="18" t="s">
        <v>7</v>
      </c>
      <c r="E16" s="17">
        <v>3.25</v>
      </c>
    </row>
    <row r="17" spans="1:5">
      <c r="A17" s="18">
        <v>5</v>
      </c>
      <c r="B17" s="17" t="s">
        <v>62</v>
      </c>
      <c r="C17" s="21">
        <v>2377.44</v>
      </c>
      <c r="D17" s="18" t="s">
        <v>7</v>
      </c>
      <c r="E17" s="17">
        <v>3.5</v>
      </c>
    </row>
    <row r="18" spans="1:5">
      <c r="A18" s="18">
        <v>6</v>
      </c>
      <c r="B18" s="17" t="s">
        <v>42</v>
      </c>
      <c r="C18" s="21">
        <v>9220.7999999999993</v>
      </c>
      <c r="D18" s="18" t="s">
        <v>8</v>
      </c>
      <c r="E18" s="17">
        <v>12</v>
      </c>
    </row>
    <row r="19" spans="1:5">
      <c r="A19" s="18">
        <v>12</v>
      </c>
      <c r="B19" s="17" t="s">
        <v>63</v>
      </c>
      <c r="C19" s="21">
        <v>15769.44</v>
      </c>
      <c r="D19" s="18" t="s">
        <v>7</v>
      </c>
      <c r="E19" s="17">
        <v>19711.8</v>
      </c>
    </row>
    <row r="20" spans="1:5">
      <c r="A20" s="18">
        <v>12</v>
      </c>
      <c r="B20" s="17" t="s">
        <v>64</v>
      </c>
      <c r="C20" s="21">
        <v>17732.52</v>
      </c>
      <c r="D20" s="18" t="s">
        <v>7</v>
      </c>
      <c r="E20" s="17">
        <v>19702.8</v>
      </c>
    </row>
    <row r="21" spans="1:5">
      <c r="A21" s="18">
        <v>11</v>
      </c>
      <c r="B21" s="17" t="s">
        <v>65</v>
      </c>
      <c r="C21" s="21">
        <v>4531.6400000000003</v>
      </c>
      <c r="D21" s="18" t="s">
        <v>7</v>
      </c>
      <c r="E21" s="17">
        <v>19702.8</v>
      </c>
    </row>
    <row r="22" spans="1:5">
      <c r="A22" s="18">
        <v>11</v>
      </c>
      <c r="B22" s="17" t="s">
        <v>66</v>
      </c>
      <c r="C22" s="21">
        <v>4140.3599999999997</v>
      </c>
      <c r="D22" s="18" t="s">
        <v>7</v>
      </c>
      <c r="E22" s="17">
        <v>19716</v>
      </c>
    </row>
    <row r="23" spans="1:5">
      <c r="A23" s="18">
        <v>2</v>
      </c>
      <c r="B23" s="17" t="s">
        <v>67</v>
      </c>
      <c r="C23" s="21">
        <v>29949.919999999998</v>
      </c>
      <c r="D23" s="18" t="s">
        <v>7</v>
      </c>
      <c r="E23" s="17">
        <v>18836.419999999998</v>
      </c>
    </row>
    <row r="24" spans="1:5">
      <c r="A24" s="18">
        <v>2</v>
      </c>
      <c r="B24" s="17" t="s">
        <v>68</v>
      </c>
      <c r="C24" s="21">
        <v>32706.98</v>
      </c>
      <c r="D24" s="18" t="s">
        <v>7</v>
      </c>
      <c r="E24" s="17">
        <v>19703</v>
      </c>
    </row>
    <row r="25" spans="1:5">
      <c r="A25" s="18">
        <v>14</v>
      </c>
      <c r="B25" s="17" t="s">
        <v>69</v>
      </c>
      <c r="C25" s="21">
        <v>46149.25</v>
      </c>
      <c r="D25" s="18" t="s">
        <v>7</v>
      </c>
      <c r="E25" s="17">
        <v>18836.419999999998</v>
      </c>
    </row>
    <row r="26" spans="1:5">
      <c r="A26" s="18">
        <v>14</v>
      </c>
      <c r="B26" s="17" t="s">
        <v>70</v>
      </c>
      <c r="C26" s="21">
        <v>45676.83</v>
      </c>
      <c r="D26" s="18" t="s">
        <v>7</v>
      </c>
      <c r="E26" s="17">
        <v>18643.599999999999</v>
      </c>
    </row>
    <row r="27" spans="1:5">
      <c r="A27" s="18">
        <v>1</v>
      </c>
      <c r="B27" s="17" t="s">
        <v>71</v>
      </c>
      <c r="C27" s="21">
        <v>74116.37</v>
      </c>
      <c r="D27" s="18" t="s">
        <v>7</v>
      </c>
      <c r="E27" s="17">
        <v>19711.8</v>
      </c>
    </row>
    <row r="28" spans="1:5">
      <c r="A28" s="18">
        <v>1</v>
      </c>
      <c r="B28" s="17" t="s">
        <v>72</v>
      </c>
      <c r="C28" s="21">
        <v>77826.06</v>
      </c>
      <c r="D28" s="18" t="s">
        <v>7</v>
      </c>
      <c r="E28" s="17">
        <v>19702.8</v>
      </c>
    </row>
    <row r="29" spans="1:5">
      <c r="A29" s="18">
        <v>5</v>
      </c>
      <c r="B29" s="17" t="s">
        <v>73</v>
      </c>
      <c r="C29" s="21">
        <v>2065.6999999999998</v>
      </c>
      <c r="D29" s="18" t="s">
        <v>60</v>
      </c>
      <c r="E29" s="17">
        <v>2</v>
      </c>
    </row>
    <row r="30" spans="1:5">
      <c r="A30" s="18">
        <v>6</v>
      </c>
      <c r="B30" s="17" t="s">
        <v>43</v>
      </c>
      <c r="C30" s="21">
        <v>179.6</v>
      </c>
      <c r="D30" s="18" t="s">
        <v>60</v>
      </c>
      <c r="E30" s="17">
        <v>1</v>
      </c>
    </row>
    <row r="31" spans="1:5">
      <c r="A31" s="18">
        <v>6</v>
      </c>
      <c r="B31" s="17" t="s">
        <v>74</v>
      </c>
      <c r="C31" s="21">
        <v>838.23</v>
      </c>
      <c r="D31" s="18" t="s">
        <v>60</v>
      </c>
      <c r="E31" s="17">
        <v>1</v>
      </c>
    </row>
    <row r="32" spans="1:5">
      <c r="A32" s="18">
        <v>4</v>
      </c>
      <c r="B32" s="17" t="s">
        <v>75</v>
      </c>
      <c r="C32" s="21">
        <v>1576.94</v>
      </c>
      <c r="D32" s="18" t="s">
        <v>7</v>
      </c>
      <c r="E32" s="17">
        <v>19711.8</v>
      </c>
    </row>
    <row r="33" spans="1:5">
      <c r="A33" s="18">
        <v>4</v>
      </c>
      <c r="B33" s="17" t="s">
        <v>76</v>
      </c>
      <c r="C33" s="21">
        <v>1773.25</v>
      </c>
      <c r="D33" s="18" t="s">
        <v>7</v>
      </c>
      <c r="E33" s="17">
        <v>19702.8</v>
      </c>
    </row>
    <row r="34" spans="1:5">
      <c r="A34" s="18">
        <v>4</v>
      </c>
      <c r="B34" s="17" t="s">
        <v>77</v>
      </c>
      <c r="C34" s="21">
        <v>7490.48</v>
      </c>
      <c r="D34" s="18" t="s">
        <v>7</v>
      </c>
      <c r="E34" s="17">
        <v>19711.8</v>
      </c>
    </row>
    <row r="35" spans="1:5">
      <c r="A35" s="18">
        <v>4</v>
      </c>
      <c r="B35" s="17" t="s">
        <v>77</v>
      </c>
      <c r="C35" s="21">
        <v>7487.06</v>
      </c>
      <c r="D35" s="18" t="s">
        <v>7</v>
      </c>
      <c r="E35" s="17">
        <v>19702.8</v>
      </c>
    </row>
    <row r="36" spans="1:5">
      <c r="A36" s="18">
        <v>6</v>
      </c>
      <c r="B36" s="17" t="s">
        <v>78</v>
      </c>
      <c r="C36" s="21">
        <v>2646</v>
      </c>
      <c r="D36" s="18" t="s">
        <v>7</v>
      </c>
      <c r="E36" s="17">
        <v>6</v>
      </c>
    </row>
    <row r="37" spans="1:5">
      <c r="A37" s="18">
        <v>6</v>
      </c>
      <c r="B37" s="17" t="s">
        <v>32</v>
      </c>
      <c r="C37" s="21">
        <v>1080.56</v>
      </c>
      <c r="D37" s="18" t="s">
        <v>33</v>
      </c>
      <c r="E37" s="17">
        <v>4</v>
      </c>
    </row>
    <row r="38" spans="1:5">
      <c r="A38" s="18">
        <v>6</v>
      </c>
      <c r="B38" s="17" t="s">
        <v>79</v>
      </c>
      <c r="C38" s="21">
        <v>11320</v>
      </c>
      <c r="D38" s="18" t="s">
        <v>60</v>
      </c>
      <c r="E38" s="17">
        <v>4</v>
      </c>
    </row>
    <row r="39" spans="1:5">
      <c r="A39" s="18">
        <v>6</v>
      </c>
      <c r="B39" s="17" t="s">
        <v>80</v>
      </c>
      <c r="C39" s="21">
        <v>225.84</v>
      </c>
      <c r="D39" s="18" t="s">
        <v>60</v>
      </c>
      <c r="E39" s="17">
        <v>2</v>
      </c>
    </row>
    <row r="40" spans="1:5">
      <c r="A40" s="18">
        <v>6</v>
      </c>
      <c r="B40" s="17" t="s">
        <v>44</v>
      </c>
      <c r="C40" s="21">
        <v>621.53</v>
      </c>
      <c r="D40" s="18" t="s">
        <v>20</v>
      </c>
      <c r="E40" s="17">
        <v>1</v>
      </c>
    </row>
    <row r="41" spans="1:5">
      <c r="A41" s="18">
        <v>6</v>
      </c>
      <c r="B41" s="17" t="s">
        <v>45</v>
      </c>
      <c r="C41" s="21">
        <v>1243.06</v>
      </c>
      <c r="D41" s="18" t="s">
        <v>20</v>
      </c>
      <c r="E41" s="17">
        <v>2</v>
      </c>
    </row>
    <row r="42" spans="1:5">
      <c r="A42" s="18">
        <v>6</v>
      </c>
      <c r="B42" s="17" t="s">
        <v>81</v>
      </c>
      <c r="C42" s="21">
        <v>2904</v>
      </c>
      <c r="D42" s="18" t="s">
        <v>7</v>
      </c>
      <c r="E42" s="17">
        <v>6</v>
      </c>
    </row>
    <row r="43" spans="1:5">
      <c r="A43" s="28"/>
      <c r="B43" s="32" t="s">
        <v>82</v>
      </c>
      <c r="C43" s="31">
        <v>534719.68000000005</v>
      </c>
      <c r="D43" s="24"/>
      <c r="E43" s="31">
        <v>324953.27999999997</v>
      </c>
    </row>
  </sheetData>
  <autoFilter ref="A3:E4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7"/>
  <sheetViews>
    <sheetView topLeftCell="Q1" zoomScaleNormal="100" workbookViewId="0">
      <selection activeCell="W23" sqref="W23"/>
    </sheetView>
  </sheetViews>
  <sheetFormatPr defaultRowHeight="15"/>
  <cols>
    <col min="1" max="3" width="9.140625" style="34"/>
    <col min="4" max="8" width="13.140625" style="34" customWidth="1"/>
    <col min="9" max="17" width="9.140625" style="34"/>
    <col min="18" max="19" width="15.5703125" style="34" customWidth="1"/>
    <col min="20" max="21" width="14.28515625" style="34" customWidth="1"/>
    <col min="22" max="24" width="13" style="34" customWidth="1"/>
    <col min="25" max="16384" width="9.140625" style="34"/>
  </cols>
  <sheetData>
    <row r="1" spans="1:24" ht="16.5">
      <c r="A1" s="54" t="s">
        <v>83</v>
      </c>
      <c r="B1" s="54"/>
      <c r="C1" s="54"/>
      <c r="D1" s="54"/>
      <c r="E1" s="54"/>
      <c r="F1" s="54"/>
      <c r="G1" s="54"/>
      <c r="H1" s="54"/>
      <c r="Q1" s="54" t="s">
        <v>83</v>
      </c>
      <c r="R1" s="54"/>
      <c r="S1" s="54"/>
      <c r="T1" s="54"/>
      <c r="U1" s="54"/>
      <c r="V1" s="54"/>
      <c r="W1" s="54"/>
      <c r="X1" s="54"/>
    </row>
    <row r="3" spans="1:24" s="38" customFormat="1" ht="25.5">
      <c r="A3" s="37" t="s">
        <v>84</v>
      </c>
      <c r="B3" s="55" t="s">
        <v>85</v>
      </c>
      <c r="C3" s="56"/>
      <c r="D3" s="37" t="s">
        <v>86</v>
      </c>
      <c r="E3" s="37" t="s">
        <v>87</v>
      </c>
      <c r="F3" s="37" t="s">
        <v>88</v>
      </c>
      <c r="G3" s="37" t="s">
        <v>89</v>
      </c>
      <c r="H3" s="37" t="s">
        <v>90</v>
      </c>
      <c r="Q3" s="37" t="s">
        <v>84</v>
      </c>
      <c r="R3" s="55" t="s">
        <v>85</v>
      </c>
      <c r="S3" s="56"/>
      <c r="T3" s="37" t="s">
        <v>86</v>
      </c>
      <c r="U3" s="37" t="s">
        <v>87</v>
      </c>
      <c r="V3" s="37" t="s">
        <v>88</v>
      </c>
      <c r="W3" s="37" t="s">
        <v>89</v>
      </c>
      <c r="X3" s="37" t="s">
        <v>90</v>
      </c>
    </row>
    <row r="4" spans="1:24">
      <c r="A4" s="39" t="s">
        <v>91</v>
      </c>
      <c r="B4" s="40" t="s">
        <v>92</v>
      </c>
      <c r="C4" s="57" t="s">
        <v>93</v>
      </c>
      <c r="D4" s="57"/>
      <c r="E4" s="57"/>
      <c r="F4" s="57"/>
      <c r="G4" s="57"/>
      <c r="H4" s="58"/>
      <c r="Q4" s="39" t="s">
        <v>91</v>
      </c>
      <c r="R4" s="40" t="s">
        <v>92</v>
      </c>
      <c r="S4" s="57" t="s">
        <v>93</v>
      </c>
      <c r="T4" s="57"/>
      <c r="U4" s="57"/>
      <c r="V4" s="57"/>
      <c r="W4" s="57"/>
      <c r="X4" s="58"/>
    </row>
    <row r="5" spans="1:24">
      <c r="A5" s="41" t="s">
        <v>94</v>
      </c>
      <c r="B5" s="52" t="s">
        <v>95</v>
      </c>
      <c r="C5" s="53"/>
      <c r="D5" s="42">
        <v>80538.61</v>
      </c>
      <c r="E5" s="42">
        <v>77123.27</v>
      </c>
      <c r="F5" s="43">
        <v>95.76</v>
      </c>
      <c r="G5" s="37" t="s">
        <v>96</v>
      </c>
      <c r="H5" s="37" t="s">
        <v>97</v>
      </c>
      <c r="Q5" s="41" t="s">
        <v>94</v>
      </c>
      <c r="R5" s="52" t="s">
        <v>95</v>
      </c>
      <c r="S5" s="53"/>
      <c r="T5" s="42">
        <v>80538.61</v>
      </c>
      <c r="U5" s="42">
        <v>77123.27</v>
      </c>
      <c r="V5" s="43">
        <v>95.76</v>
      </c>
      <c r="W5" s="37" t="s">
        <v>96</v>
      </c>
      <c r="X5" s="37" t="s">
        <v>97</v>
      </c>
    </row>
    <row r="6" spans="1:24">
      <c r="A6" s="41" t="s">
        <v>94</v>
      </c>
      <c r="B6" s="52" t="s">
        <v>95</v>
      </c>
      <c r="C6" s="53"/>
      <c r="D6" s="42">
        <v>78196.45</v>
      </c>
      <c r="E6" s="42">
        <v>90412.4</v>
      </c>
      <c r="F6" s="43">
        <v>115.62</v>
      </c>
      <c r="G6" s="37" t="s">
        <v>98</v>
      </c>
      <c r="H6" s="37" t="s">
        <v>97</v>
      </c>
      <c r="Q6" s="41" t="s">
        <v>94</v>
      </c>
      <c r="R6" s="52" t="s">
        <v>95</v>
      </c>
      <c r="S6" s="53"/>
      <c r="T6" s="42">
        <v>78196.45</v>
      </c>
      <c r="U6" s="42">
        <v>90412.4</v>
      </c>
      <c r="V6" s="43">
        <v>115.62</v>
      </c>
      <c r="W6" s="37" t="s">
        <v>98</v>
      </c>
      <c r="X6" s="37" t="s">
        <v>97</v>
      </c>
    </row>
    <row r="7" spans="1:24">
      <c r="A7" s="41" t="s">
        <v>94</v>
      </c>
      <c r="B7" s="52" t="s">
        <v>95</v>
      </c>
      <c r="C7" s="53"/>
      <c r="D7" s="42">
        <v>80650.929999999993</v>
      </c>
      <c r="E7" s="42">
        <v>79927.429999999993</v>
      </c>
      <c r="F7" s="43">
        <v>99.1</v>
      </c>
      <c r="G7" s="37" t="s">
        <v>99</v>
      </c>
      <c r="H7" s="37" t="s">
        <v>97</v>
      </c>
      <c r="Q7" s="41" t="s">
        <v>94</v>
      </c>
      <c r="R7" s="52" t="s">
        <v>95</v>
      </c>
      <c r="S7" s="53"/>
      <c r="T7" s="42">
        <v>80650.929999999993</v>
      </c>
      <c r="U7" s="42">
        <v>79927.429999999993</v>
      </c>
      <c r="V7" s="43">
        <v>99.1</v>
      </c>
      <c r="W7" s="37" t="s">
        <v>99</v>
      </c>
      <c r="X7" s="37" t="s">
        <v>97</v>
      </c>
    </row>
    <row r="8" spans="1:24">
      <c r="A8" s="41" t="s">
        <v>94</v>
      </c>
      <c r="B8" s="52" t="s">
        <v>95</v>
      </c>
      <c r="C8" s="53"/>
      <c r="D8" s="42">
        <v>81317.929999999993</v>
      </c>
      <c r="E8" s="42">
        <v>94877.05</v>
      </c>
      <c r="F8" s="43">
        <v>116.67</v>
      </c>
      <c r="G8" s="37" t="s">
        <v>100</v>
      </c>
      <c r="H8" s="37" t="s">
        <v>97</v>
      </c>
      <c r="Q8" s="41" t="s">
        <v>94</v>
      </c>
      <c r="R8" s="52" t="s">
        <v>95</v>
      </c>
      <c r="S8" s="53"/>
      <c r="T8" s="42">
        <v>81317.929999999993</v>
      </c>
      <c r="U8" s="42">
        <v>94877.05</v>
      </c>
      <c r="V8" s="43">
        <v>116.67</v>
      </c>
      <c r="W8" s="37" t="s">
        <v>100</v>
      </c>
      <c r="X8" s="37" t="s">
        <v>97</v>
      </c>
    </row>
    <row r="9" spans="1:24">
      <c r="A9" s="41" t="s">
        <v>94</v>
      </c>
      <c r="B9" s="52" t="s">
        <v>95</v>
      </c>
      <c r="C9" s="53"/>
      <c r="D9" s="42">
        <v>79095.210000000006</v>
      </c>
      <c r="E9" s="42">
        <v>70884.72</v>
      </c>
      <c r="F9" s="43">
        <v>89.62</v>
      </c>
      <c r="G9" s="37" t="s">
        <v>101</v>
      </c>
      <c r="H9" s="37" t="s">
        <v>97</v>
      </c>
      <c r="Q9" s="41" t="s">
        <v>94</v>
      </c>
      <c r="R9" s="52" t="s">
        <v>95</v>
      </c>
      <c r="S9" s="53"/>
      <c r="T9" s="42">
        <v>79095.210000000006</v>
      </c>
      <c r="U9" s="42">
        <v>70884.72</v>
      </c>
      <c r="V9" s="43">
        <v>89.62</v>
      </c>
      <c r="W9" s="37" t="s">
        <v>101</v>
      </c>
      <c r="X9" s="37" t="s">
        <v>97</v>
      </c>
    </row>
    <row r="10" spans="1:24">
      <c r="A10" s="41" t="s">
        <v>94</v>
      </c>
      <c r="B10" s="52" t="s">
        <v>95</v>
      </c>
      <c r="C10" s="53"/>
      <c r="D10" s="42">
        <v>80778.070000000007</v>
      </c>
      <c r="E10" s="42">
        <v>108870.3</v>
      </c>
      <c r="F10" s="43">
        <v>134.78</v>
      </c>
      <c r="G10" s="37" t="s">
        <v>102</v>
      </c>
      <c r="H10" s="37" t="s">
        <v>97</v>
      </c>
      <c r="Q10" s="41" t="s">
        <v>94</v>
      </c>
      <c r="R10" s="52" t="s">
        <v>95</v>
      </c>
      <c r="S10" s="53"/>
      <c r="T10" s="42">
        <v>80778.070000000007</v>
      </c>
      <c r="U10" s="42">
        <v>108870.3</v>
      </c>
      <c r="V10" s="43">
        <v>134.78</v>
      </c>
      <c r="W10" s="37" t="s">
        <v>102</v>
      </c>
      <c r="X10" s="37" t="s">
        <v>97</v>
      </c>
    </row>
    <row r="11" spans="1:24">
      <c r="A11" s="41" t="s">
        <v>94</v>
      </c>
      <c r="B11" s="52" t="s">
        <v>95</v>
      </c>
      <c r="C11" s="53"/>
      <c r="D11" s="42">
        <v>84183.039999999994</v>
      </c>
      <c r="E11" s="42">
        <v>62158.93</v>
      </c>
      <c r="F11" s="43">
        <v>73.84</v>
      </c>
      <c r="G11" s="37" t="s">
        <v>103</v>
      </c>
      <c r="H11" s="37" t="s">
        <v>97</v>
      </c>
      <c r="Q11" s="41" t="s">
        <v>94</v>
      </c>
      <c r="R11" s="52" t="s">
        <v>95</v>
      </c>
      <c r="S11" s="53"/>
      <c r="T11" s="42">
        <v>84183.039999999994</v>
      </c>
      <c r="U11" s="42">
        <v>62158.93</v>
      </c>
      <c r="V11" s="43">
        <v>73.84</v>
      </c>
      <c r="W11" s="37" t="s">
        <v>103</v>
      </c>
      <c r="X11" s="37" t="s">
        <v>97</v>
      </c>
    </row>
    <row r="12" spans="1:24">
      <c r="A12" s="41" t="s">
        <v>94</v>
      </c>
      <c r="B12" s="52" t="s">
        <v>95</v>
      </c>
      <c r="C12" s="53"/>
      <c r="D12" s="42">
        <v>84090.91</v>
      </c>
      <c r="E12" s="42">
        <v>78126.710000000006</v>
      </c>
      <c r="F12" s="43">
        <v>92.91</v>
      </c>
      <c r="G12" s="37" t="s">
        <v>104</v>
      </c>
      <c r="H12" s="37" t="s">
        <v>97</v>
      </c>
      <c r="Q12" s="41" t="s">
        <v>94</v>
      </c>
      <c r="R12" s="52" t="s">
        <v>95</v>
      </c>
      <c r="S12" s="53"/>
      <c r="T12" s="42">
        <v>84090.91</v>
      </c>
      <c r="U12" s="42">
        <v>78126.710000000006</v>
      </c>
      <c r="V12" s="43">
        <v>92.91</v>
      </c>
      <c r="W12" s="37" t="s">
        <v>104</v>
      </c>
      <c r="X12" s="37" t="s">
        <v>97</v>
      </c>
    </row>
    <row r="13" spans="1:24">
      <c r="A13" s="41" t="s">
        <v>94</v>
      </c>
      <c r="B13" s="52" t="s">
        <v>95</v>
      </c>
      <c r="C13" s="53"/>
      <c r="D13" s="42">
        <v>84183.039999999994</v>
      </c>
      <c r="E13" s="42">
        <v>209637.62</v>
      </c>
      <c r="F13" s="43">
        <v>249.03</v>
      </c>
      <c r="G13" s="37" t="s">
        <v>105</v>
      </c>
      <c r="H13" s="37" t="s">
        <v>97</v>
      </c>
      <c r="Q13" s="41" t="s">
        <v>94</v>
      </c>
      <c r="R13" s="52" t="s">
        <v>95</v>
      </c>
      <c r="S13" s="53"/>
      <c r="T13" s="42">
        <v>84183.039999999994</v>
      </c>
      <c r="U13" s="42">
        <v>209637.62</v>
      </c>
      <c r="V13" s="43">
        <v>249.03</v>
      </c>
      <c r="W13" s="37" t="s">
        <v>105</v>
      </c>
      <c r="X13" s="37" t="s">
        <v>97</v>
      </c>
    </row>
    <row r="14" spans="1:24">
      <c r="A14" s="41" t="s">
        <v>94</v>
      </c>
      <c r="B14" s="52" t="s">
        <v>95</v>
      </c>
      <c r="C14" s="53"/>
      <c r="D14" s="42">
        <v>84226.15</v>
      </c>
      <c r="E14" s="42">
        <v>71584.149999999994</v>
      </c>
      <c r="F14" s="43">
        <v>84.99</v>
      </c>
      <c r="G14" s="37" t="s">
        <v>106</v>
      </c>
      <c r="H14" s="37" t="s">
        <v>97</v>
      </c>
      <c r="Q14" s="41" t="s">
        <v>94</v>
      </c>
      <c r="R14" s="52" t="s">
        <v>95</v>
      </c>
      <c r="S14" s="53"/>
      <c r="T14" s="42">
        <v>84226.15</v>
      </c>
      <c r="U14" s="42">
        <v>71584.149999999994</v>
      </c>
      <c r="V14" s="43">
        <v>84.99</v>
      </c>
      <c r="W14" s="37" t="s">
        <v>106</v>
      </c>
      <c r="X14" s="37" t="s">
        <v>97</v>
      </c>
    </row>
    <row r="15" spans="1:24">
      <c r="A15" s="41" t="s">
        <v>94</v>
      </c>
      <c r="B15" s="52" t="s">
        <v>95</v>
      </c>
      <c r="C15" s="53"/>
      <c r="D15" s="42">
        <v>81788.929999999993</v>
      </c>
      <c r="E15" s="42">
        <v>73677.59</v>
      </c>
      <c r="F15" s="43">
        <v>90.08</v>
      </c>
      <c r="G15" s="37" t="s">
        <v>107</v>
      </c>
      <c r="H15" s="37" t="s">
        <v>97</v>
      </c>
      <c r="Q15" s="41" t="s">
        <v>94</v>
      </c>
      <c r="R15" s="52" t="s">
        <v>95</v>
      </c>
      <c r="S15" s="53"/>
      <c r="T15" s="42">
        <v>81788.929999999993</v>
      </c>
      <c r="U15" s="42">
        <v>73677.59</v>
      </c>
      <c r="V15" s="43">
        <v>90.08</v>
      </c>
      <c r="W15" s="37" t="s">
        <v>107</v>
      </c>
      <c r="X15" s="37" t="s">
        <v>97</v>
      </c>
    </row>
    <row r="16" spans="1:24">
      <c r="A16" s="41" t="s">
        <v>94</v>
      </c>
      <c r="B16" s="52" t="s">
        <v>95</v>
      </c>
      <c r="C16" s="53"/>
      <c r="D16" s="42">
        <v>84185.32</v>
      </c>
      <c r="E16" s="42">
        <v>129698.35</v>
      </c>
      <c r="F16" s="43">
        <v>154.06</v>
      </c>
      <c r="G16" s="37" t="s">
        <v>108</v>
      </c>
      <c r="H16" s="37" t="s">
        <v>97</v>
      </c>
      <c r="Q16" s="41" t="s">
        <v>94</v>
      </c>
      <c r="R16" s="52" t="s">
        <v>95</v>
      </c>
      <c r="S16" s="53"/>
      <c r="T16" s="42">
        <v>84185.32</v>
      </c>
      <c r="U16" s="42">
        <v>129698.35</v>
      </c>
      <c r="V16" s="43">
        <v>154.06</v>
      </c>
      <c r="W16" s="37" t="s">
        <v>108</v>
      </c>
      <c r="X16" s="37" t="s">
        <v>97</v>
      </c>
    </row>
    <row r="17" spans="1:24">
      <c r="A17" s="55" t="s">
        <v>109</v>
      </c>
      <c r="B17" s="59"/>
      <c r="C17" s="56"/>
      <c r="D17" s="44">
        <v>983234.59</v>
      </c>
      <c r="E17" s="44">
        <v>1146978.52</v>
      </c>
      <c r="F17" s="45">
        <v>116.65</v>
      </c>
      <c r="G17" s="37" t="s">
        <v>91</v>
      </c>
      <c r="H17" s="37" t="s">
        <v>91</v>
      </c>
      <c r="Q17" s="55" t="s">
        <v>109</v>
      </c>
      <c r="R17" s="59"/>
      <c r="S17" s="56"/>
      <c r="T17" s="44">
        <v>983234.59</v>
      </c>
      <c r="U17" s="44">
        <v>1146978.52</v>
      </c>
      <c r="V17" s="45">
        <v>116.65</v>
      </c>
      <c r="W17" s="37" t="s">
        <v>91</v>
      </c>
      <c r="X17" s="37" t="s">
        <v>91</v>
      </c>
    </row>
  </sheetData>
  <mergeCells count="32">
    <mergeCell ref="Q1:X1"/>
    <mergeCell ref="R3:S3"/>
    <mergeCell ref="S4:X4"/>
    <mergeCell ref="R5:S5"/>
    <mergeCell ref="R6:S6"/>
    <mergeCell ref="B7:C7"/>
    <mergeCell ref="R14:S14"/>
    <mergeCell ref="R15:S15"/>
    <mergeCell ref="R16:S16"/>
    <mergeCell ref="Q17:S17"/>
    <mergeCell ref="R8:S8"/>
    <mergeCell ref="R9:S9"/>
    <mergeCell ref="R10:S10"/>
    <mergeCell ref="R11:S11"/>
    <mergeCell ref="R12:S12"/>
    <mergeCell ref="R13:S13"/>
    <mergeCell ref="R7:S7"/>
    <mergeCell ref="B14:C14"/>
    <mergeCell ref="B15:C15"/>
    <mergeCell ref="B16:C16"/>
    <mergeCell ref="A17:C17"/>
    <mergeCell ref="A1:H1"/>
    <mergeCell ref="B3:C3"/>
    <mergeCell ref="C4:H4"/>
    <mergeCell ref="B5:C5"/>
    <mergeCell ref="B6:C6"/>
    <mergeCell ref="B13:C13"/>
    <mergeCell ref="B8:C8"/>
    <mergeCell ref="B9:C9"/>
    <mergeCell ref="B10:C10"/>
    <mergeCell ref="B11:C11"/>
    <mergeCell ref="B12:C12"/>
  </mergeCells>
  <pageMargins left="0.7" right="0.7" top="0.75" bottom="0.75" header="0.3" footer="0.3"/>
  <pageSetup paperSize="9" orientation="portrait" r:id="rId1"/>
  <headerFooter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Агинский тракт, д.  53</vt:lpstr>
      <vt:lpstr>Работа 2019</vt:lpstr>
      <vt:lpstr>Справка</vt:lpstr>
      <vt:lpstr>'Агинский тракт, д.  53'!Область_печати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Bushina_OY</cp:lastModifiedBy>
  <cp:lastPrinted>2019-01-30T01:44:44Z</cp:lastPrinted>
  <dcterms:created xsi:type="dcterms:W3CDTF">2018-02-13T05:54:21Z</dcterms:created>
  <dcterms:modified xsi:type="dcterms:W3CDTF">2021-03-10T04:17:28Z</dcterms:modified>
</cp:coreProperties>
</file>