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5855" windowHeight="106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Лист1!$A$1:$E$79</definedName>
  </definedNames>
  <calcPr calcId="145621" calcMode="manual"/>
</workbook>
</file>

<file path=xl/calcChain.xml><?xml version="1.0" encoding="utf-8"?>
<calcChain xmlns="http://schemas.openxmlformats.org/spreadsheetml/2006/main">
  <c r="C59" i="1" l="1"/>
  <c r="C8" i="1" l="1"/>
  <c r="C69" i="1"/>
  <c r="C21" i="1"/>
  <c r="C65" i="1"/>
  <c r="C62" i="1"/>
  <c r="C35" i="1"/>
  <c r="C29" i="1"/>
  <c r="C24" i="1"/>
  <c r="C18" i="1"/>
  <c r="C15" i="1"/>
  <c r="C76" i="1" l="1"/>
  <c r="B21" i="1"/>
  <c r="C10" i="1"/>
  <c r="C9" i="1" s="1"/>
  <c r="F76" i="1" l="1"/>
  <c r="C13" i="1"/>
  <c r="C75" i="1"/>
  <c r="B57" i="1" l="1"/>
  <c r="C74" i="1" l="1"/>
  <c r="C77" i="1" l="1"/>
  <c r="C78" i="1" s="1"/>
  <c r="C79" i="1" s="1"/>
  <c r="B69" i="1"/>
  <c r="B59" i="1"/>
  <c r="B75" i="1" l="1"/>
  <c r="B74" i="1" s="1"/>
  <c r="B65" i="1"/>
  <c r="B62" i="1"/>
  <c r="B61" i="1"/>
  <c r="B58" i="1"/>
  <c r="B18" i="1"/>
  <c r="B15" i="1"/>
  <c r="B76" i="1" l="1"/>
</calcChain>
</file>

<file path=xl/sharedStrings.xml><?xml version="1.0" encoding="utf-8"?>
<sst xmlns="http://schemas.openxmlformats.org/spreadsheetml/2006/main" count="242" uniqueCount="103">
  <si>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</si>
  <si>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</si>
  <si>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</si>
  <si>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</si>
  <si>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</si>
  <si>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</si>
  <si>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</si>
  <si>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</si>
  <si>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</si>
  <si>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</si>
  <si>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</si>
  <si>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</si>
  <si>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</si>
  <si>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</si>
  <si>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</si>
  <si>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</si>
  <si>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</si>
  <si>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</si>
  <si>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</si>
  <si>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</si>
  <si>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</si>
  <si>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</si>
  <si>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</si>
  <si>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</si>
  <si>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</si>
  <si>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</si>
  <si>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</si>
  <si>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</si>
  <si>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</si>
  <si>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Промышленная, д. 51А</t>
  </si>
  <si>
    <t>Чел.</t>
  </si>
  <si>
    <t>Выезд а/машины по заявке</t>
  </si>
  <si>
    <t>выезд</t>
  </si>
  <si>
    <t>Дератизация</t>
  </si>
  <si>
    <t>м2</t>
  </si>
  <si>
    <t>Закрытие и открытие стояков</t>
  </si>
  <si>
    <t>1 стояк</t>
  </si>
  <si>
    <t>Замена электропроводки</t>
  </si>
  <si>
    <t>м</t>
  </si>
  <si>
    <t>Очистка канализационной сети</t>
  </si>
  <si>
    <t>1м</t>
  </si>
  <si>
    <t>Устранение свищей хомутами</t>
  </si>
  <si>
    <t>замена эл. лампочки накаливания</t>
  </si>
  <si>
    <t>осмотр подвала</t>
  </si>
  <si>
    <t>раз</t>
  </si>
  <si>
    <t>ООО "Эмбра" (Промышленная, 51а)</t>
  </si>
  <si>
    <t>Кол-во</t>
  </si>
  <si>
    <t>Ед.изм</t>
  </si>
  <si>
    <t>Наименование работ</t>
  </si>
  <si>
    <t xml:space="preserve">По адресу ПРОМЫШЛЕННАЯ ул. д.51А                                       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</si>
  <si>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</si>
  <si>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</si>
  <si>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</si>
  <si>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</si>
  <si>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</si>
  <si>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16. Всего расходов по дому за 2019 г.</t>
  </si>
  <si>
    <t>17. Всего расходов по дому с НДС за 2019 г.</t>
  </si>
  <si>
    <t>18. Конечное сальдо по дому на 31.12.2019 г.</t>
  </si>
  <si>
    <t>19. Конечное сальдо с учетом дебиторской задолженности (переплаты) на 31.12.2019 г.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</si>
  <si>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</si>
  <si>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</si>
  <si>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</si>
  <si>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</si>
  <si>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Дезинсекция "ЗКДС"</t>
  </si>
  <si>
    <t>Замена электрической лампы накаливания</t>
  </si>
  <si>
    <t>шт.</t>
  </si>
  <si>
    <t>Краска</t>
  </si>
  <si>
    <t>кг</t>
  </si>
  <si>
    <t>Монтаж элеваторных узлов Промышленная, 51А</t>
  </si>
  <si>
    <t>Навеска замка (тросовый)</t>
  </si>
  <si>
    <t>Организация мест накоп.ртуть сод-х ламп 3,4 кв. 2019г. К=0,6;0,8;0,85;</t>
  </si>
  <si>
    <t>Прочистка внутренней канализационной сети</t>
  </si>
  <si>
    <t>Ремонт вентелей до 32 д.</t>
  </si>
  <si>
    <t>Ремонт канализационной трубы  50 мм</t>
  </si>
  <si>
    <t>Смена вентиля д.25 мм</t>
  </si>
  <si>
    <t>Смена вентиля до 20 мм</t>
  </si>
  <si>
    <t>Смена труб ХВС и ГВС д. 25</t>
  </si>
  <si>
    <t>Смена труб канализации д.100</t>
  </si>
  <si>
    <t>Смена труб канализации д.50</t>
  </si>
  <si>
    <t>Содержание ДРС 1,2 кв.2019 г. К=0,6</t>
  </si>
  <si>
    <t>Содержание ДРС 3,4 кв. 2019 г.коэф. 0,6</t>
  </si>
  <si>
    <t>Уборка МОП 1,2 кв. 2019 г. К=0,6</t>
  </si>
  <si>
    <t>Уборка МОП 3,4 кв. 2019 г. К=0,6</t>
  </si>
  <si>
    <t>Уборка придомовой территории 1,2 кв. 2019 г. к=0,6</t>
  </si>
  <si>
    <t>Уборка придомовой территории 3,4 кв. 2019 г. к=0,6</t>
  </si>
  <si>
    <t>Удаление воздуха со стояков отопления</t>
  </si>
  <si>
    <t>Управление жилым фондом 1,2 кв. 2019г. К=0,6;0,8;0,85;0,9;1</t>
  </si>
  <si>
    <t>Управление жилым фондом 3,4 кв. 2019г. К=0,6;0,8;0,85;0,9;1</t>
  </si>
  <si>
    <t>Установка светильников с датчиком на движение</t>
  </si>
  <si>
    <t>Устранение свищей сваркой</t>
  </si>
  <si>
    <t>свищ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</si>
  <si>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</si>
  <si>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</si>
  <si>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</si>
  <si>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</si>
  <si>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прочистка вентиляционных каналов</t>
  </si>
  <si>
    <t>сброс воздуха со стояков отопления</t>
  </si>
  <si>
    <t>смена труб ГВС  и ХВС д.20 ПП</t>
  </si>
  <si>
    <t>смена труб отопления д.25    (металл)</t>
  </si>
  <si>
    <t>м/п</t>
  </si>
  <si>
    <t>Кубляков С.К(Промышл 51а)</t>
  </si>
  <si>
    <t>Всего оплачено за период с 01.01.2019 г. по 31.12.2019 г.</t>
  </si>
  <si>
    <t>20. Штраф ГЖИ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</si>
</sst>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4">
    <xf numFmtId="0" fontId="0" fillId="0" borderId="0" xfId="0"/>
    <xf numFmtId="164" fontId="2" fillId="3" borderId="0" xfId="0" applyNumberFormat="1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2" fontId="11" fillId="0" borderId="2" xfId="1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 wrapText="1"/>
    </xf>
    <xf numFmtId="2" fontId="6" fillId="0" borderId="2" xfId="3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/>
    <xf numFmtId="0" fontId="12" fillId="0" borderId="6" xfId="0" applyFont="1" applyFill="1" applyBorder="1" applyAlignment="1">
      <alignment horizontal="center" vertical="center" wrapText="1"/>
    </xf>
    <xf numFmtId="49" fontId="0" fillId="0" borderId="6" xfId="0" applyNumberFormat="1" applyFill="1" applyBorder="1"/>
    <xf numFmtId="165" fontId="0" fillId="0" borderId="6" xfId="0" applyNumberFormat="1" applyFill="1" applyBorder="1"/>
    <xf numFmtId="165" fontId="12" fillId="0" borderId="6" xfId="0" applyNumberFormat="1" applyFont="1" applyFill="1" applyBorder="1"/>
    <xf numFmtId="49" fontId="0" fillId="4" borderId="6" xfId="0" applyNumberFormat="1" applyFill="1" applyBorder="1"/>
    <xf numFmtId="165" fontId="0" fillId="4" borderId="6" xfId="0" applyNumberFormat="1" applyFill="1" applyBorder="1"/>
    <xf numFmtId="0" fontId="0" fillId="4" borderId="0" xfId="0" applyFill="1"/>
    <xf numFmtId="2" fontId="2" fillId="0" borderId="0" xfId="0" applyNumberFormat="1" applyFont="1" applyFill="1" applyAlignment="1">
      <alignment horizont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43" fontId="6" fillId="0" borderId="2" xfId="3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43" fontId="6" fillId="3" borderId="2" xfId="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top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topLeftCell="A61" workbookViewId="0">
      <selection activeCell="A76" sqref="A76:XFD76"/>
    </sheetView>
  </sheetViews>
  <sheetFormatPr defaultRowHeight="15" outlineLevelRow="2" x14ac:dyDescent="0.25"/>
  <cols>
    <col min="1" max="1" width="59.5703125" style="3" customWidth="1"/>
    <col min="2" max="2" width="15.5703125" style="1" hidden="1" customWidth="1"/>
    <col min="3" max="3" width="15.5703125" style="2" customWidth="1"/>
    <col min="4" max="4" width="9.28515625" style="3" customWidth="1"/>
    <col min="5" max="5" width="14.42578125" style="4" customWidth="1"/>
    <col min="6" max="6" width="8.42578125" style="5" customWidth="1"/>
    <col min="7" max="16384" width="9.140625" style="5"/>
  </cols>
  <sheetData>
    <row r="1" spans="1:5" s="6" customFormat="1" ht="37.5" customHeight="1" x14ac:dyDescent="0.25">
      <c r="A1" s="47" t="s">
        <v>7</v>
      </c>
      <c r="B1" s="47"/>
      <c r="C1" s="47"/>
      <c r="D1" s="47"/>
      <c r="E1" s="47"/>
    </row>
    <row r="2" spans="1:5" s="6" customFormat="1" ht="17.25" customHeight="1" x14ac:dyDescent="0.25">
      <c r="A2" s="7" t="s">
        <v>29</v>
      </c>
      <c r="B2" s="8" t="s">
        <v>5</v>
      </c>
      <c r="C2" s="49" t="s">
        <v>50</v>
      </c>
      <c r="D2" s="49"/>
      <c r="E2" s="49"/>
    </row>
    <row r="3" spans="1:5" s="6" customFormat="1" ht="57" x14ac:dyDescent="0.25">
      <c r="A3" s="9" t="s">
        <v>3</v>
      </c>
      <c r="B3" s="10" t="s">
        <v>0</v>
      </c>
      <c r="C3" s="11" t="s">
        <v>27</v>
      </c>
      <c r="D3" s="12" t="s">
        <v>1</v>
      </c>
      <c r="E3" s="13" t="s">
        <v>2</v>
      </c>
    </row>
    <row r="4" spans="1:5" s="6" customFormat="1" x14ac:dyDescent="0.25">
      <c r="A4" s="9" t="s">
        <v>51</v>
      </c>
      <c r="B4" s="10"/>
      <c r="C4" s="11">
        <v>-128988.7</v>
      </c>
      <c r="D4" s="14" t="s">
        <v>26</v>
      </c>
      <c r="E4" s="13"/>
    </row>
    <row r="5" spans="1:5" s="6" customFormat="1" x14ac:dyDescent="0.25">
      <c r="A5" s="50" t="s">
        <v>28</v>
      </c>
      <c r="B5" s="51"/>
      <c r="C5" s="51"/>
      <c r="D5" s="51"/>
      <c r="E5" s="52"/>
    </row>
    <row r="6" spans="1:5" s="6" customFormat="1" ht="28.5" x14ac:dyDescent="0.25">
      <c r="A6" s="9" t="s">
        <v>52</v>
      </c>
      <c r="B6" s="10"/>
      <c r="C6" s="11">
        <v>1420316.88</v>
      </c>
      <c r="D6" s="14" t="s">
        <v>26</v>
      </c>
      <c r="E6" s="13"/>
    </row>
    <row r="7" spans="1:5" s="6" customFormat="1" x14ac:dyDescent="0.25">
      <c r="A7" s="9" t="s">
        <v>101</v>
      </c>
      <c r="B7" s="10"/>
      <c r="C7" s="11">
        <v>1466931.58</v>
      </c>
      <c r="D7" s="14" t="s">
        <v>26</v>
      </c>
      <c r="E7" s="13"/>
    </row>
    <row r="8" spans="1:5" s="6" customFormat="1" x14ac:dyDescent="0.25">
      <c r="A8" s="9" t="s">
        <v>53</v>
      </c>
      <c r="B8" s="10"/>
      <c r="C8" s="11">
        <f>C7-C6</f>
        <v>46614.700000000186</v>
      </c>
      <c r="D8" s="14" t="s">
        <v>26</v>
      </c>
      <c r="E8" s="13"/>
    </row>
    <row r="9" spans="1:5" s="6" customFormat="1" x14ac:dyDescent="0.25">
      <c r="A9" s="9" t="s">
        <v>8</v>
      </c>
      <c r="B9" s="10"/>
      <c r="C9" s="11">
        <f>C10+C11+C12</f>
        <v>193731.83000000002</v>
      </c>
      <c r="D9" s="14" t="s">
        <v>26</v>
      </c>
      <c r="E9" s="13"/>
    </row>
    <row r="10" spans="1:5" s="6" customFormat="1" x14ac:dyDescent="0.25">
      <c r="A10" s="15" t="s">
        <v>9</v>
      </c>
      <c r="B10" s="10"/>
      <c r="C10" s="16">
        <f>1200*12+1057.28*12</f>
        <v>27087.360000000001</v>
      </c>
      <c r="D10" s="14" t="s">
        <v>26</v>
      </c>
      <c r="E10" s="13"/>
    </row>
    <row r="11" spans="1:5" s="6" customFormat="1" x14ac:dyDescent="0.25">
      <c r="A11" s="53" t="s">
        <v>45</v>
      </c>
      <c r="B11" s="53"/>
      <c r="C11" s="16">
        <v>166644.47</v>
      </c>
      <c r="D11" s="14" t="s">
        <v>26</v>
      </c>
      <c r="E11" s="13"/>
    </row>
    <row r="12" spans="1:5" s="6" customFormat="1" x14ac:dyDescent="0.25">
      <c r="A12" s="53" t="s">
        <v>100</v>
      </c>
      <c r="B12" s="53"/>
      <c r="C12" s="16">
        <v>0</v>
      </c>
      <c r="D12" s="14" t="s">
        <v>26</v>
      </c>
      <c r="E12" s="13"/>
    </row>
    <row r="13" spans="1:5" s="6" customFormat="1" x14ac:dyDescent="0.25">
      <c r="A13" s="7" t="s">
        <v>54</v>
      </c>
      <c r="B13" s="8"/>
      <c r="C13" s="17">
        <f>C6+C9</f>
        <v>1614048.71</v>
      </c>
      <c r="D13" s="14" t="s">
        <v>26</v>
      </c>
      <c r="E13" s="18"/>
    </row>
    <row r="14" spans="1:5" s="6" customFormat="1" x14ac:dyDescent="0.25">
      <c r="A14" s="48" t="s">
        <v>10</v>
      </c>
      <c r="B14" s="48"/>
      <c r="C14" s="48"/>
      <c r="D14" s="48"/>
      <c r="E14" s="48"/>
    </row>
    <row r="15" spans="1:5" s="6" customFormat="1" ht="29.25" thickBot="1" x14ac:dyDescent="0.3">
      <c r="A15" s="7" t="s">
        <v>11</v>
      </c>
      <c r="B15" s="8" t="e">
        <f>#REF!</f>
        <v>#REF!</v>
      </c>
      <c r="C15" s="17">
        <f>SUM(C16:C17)</f>
        <v>278031.84999999998</v>
      </c>
      <c r="D15" s="19"/>
      <c r="E15" s="18"/>
    </row>
    <row r="16" spans="1:5" s="32" customFormat="1" ht="15.75" thickBot="1" x14ac:dyDescent="0.3">
      <c r="A16" s="34" t="s">
        <v>86</v>
      </c>
      <c r="B16" s="34"/>
      <c r="C16" s="35">
        <v>135590.10999999999</v>
      </c>
      <c r="D16" s="34" t="s">
        <v>34</v>
      </c>
      <c r="E16" s="35">
        <v>36061.199999999997</v>
      </c>
    </row>
    <row r="17" spans="1:5" s="32" customFormat="1" ht="15.75" thickBot="1" x14ac:dyDescent="0.3">
      <c r="A17" s="34" t="s">
        <v>87</v>
      </c>
      <c r="B17" s="34"/>
      <c r="C17" s="35">
        <v>142441.74</v>
      </c>
      <c r="D17" s="34" t="s">
        <v>34</v>
      </c>
      <c r="E17" s="35">
        <v>36061.199999999997</v>
      </c>
    </row>
    <row r="18" spans="1:5" s="6" customFormat="1" ht="29.25" thickBot="1" x14ac:dyDescent="0.3">
      <c r="A18" s="7" t="s">
        <v>12</v>
      </c>
      <c r="B18" s="8" t="e">
        <f>#REF!</f>
        <v>#REF!</v>
      </c>
      <c r="C18" s="17">
        <f>SUM(C19:C20)</f>
        <v>70505.62</v>
      </c>
      <c r="D18" s="19"/>
      <c r="E18" s="18"/>
    </row>
    <row r="19" spans="1:5" s="32" customFormat="1" ht="15.75" thickBot="1" x14ac:dyDescent="0.3">
      <c r="A19" s="34" t="s">
        <v>81</v>
      </c>
      <c r="B19" s="34"/>
      <c r="C19" s="35">
        <v>30531.8</v>
      </c>
      <c r="D19" s="34" t="s">
        <v>34</v>
      </c>
      <c r="E19" s="35">
        <v>24040.799999999999</v>
      </c>
    </row>
    <row r="20" spans="1:5" s="32" customFormat="1" ht="15.75" thickBot="1" x14ac:dyDescent="0.3">
      <c r="A20" s="34" t="s">
        <v>82</v>
      </c>
      <c r="B20" s="34"/>
      <c r="C20" s="35">
        <v>39973.82</v>
      </c>
      <c r="D20" s="34" t="s">
        <v>34</v>
      </c>
      <c r="E20" s="35">
        <v>30055.5</v>
      </c>
    </row>
    <row r="21" spans="1:5" s="6" customFormat="1" ht="29.25" thickBot="1" x14ac:dyDescent="0.3">
      <c r="A21" s="7" t="s">
        <v>13</v>
      </c>
      <c r="B21" s="21" t="e">
        <f>#REF!+#REF!</f>
        <v>#REF!</v>
      </c>
      <c r="C21" s="17">
        <f>SUM(C22:C23)</f>
        <v>192387.03999999998</v>
      </c>
      <c r="D21" s="22"/>
      <c r="E21" s="18"/>
    </row>
    <row r="22" spans="1:5" s="32" customFormat="1" ht="15.75" thickBot="1" x14ac:dyDescent="0.3">
      <c r="A22" s="34" t="s">
        <v>61</v>
      </c>
      <c r="B22" s="34"/>
      <c r="C22" s="35">
        <v>97041.04</v>
      </c>
      <c r="D22" s="34" t="s">
        <v>30</v>
      </c>
      <c r="E22" s="35">
        <v>1832</v>
      </c>
    </row>
    <row r="23" spans="1:5" s="32" customFormat="1" ht="15.75" thickBot="1" x14ac:dyDescent="0.3">
      <c r="A23" s="34" t="s">
        <v>62</v>
      </c>
      <c r="B23" s="34"/>
      <c r="C23" s="35">
        <v>95346</v>
      </c>
      <c r="D23" s="34" t="s">
        <v>30</v>
      </c>
      <c r="E23" s="35">
        <v>1800</v>
      </c>
    </row>
    <row r="24" spans="1:5" s="6" customFormat="1" ht="43.5" thickBot="1" x14ac:dyDescent="0.3">
      <c r="A24" s="7" t="s">
        <v>14</v>
      </c>
      <c r="B24" s="8"/>
      <c r="C24" s="17">
        <f>SUM(C25:C28)</f>
        <v>13703.26</v>
      </c>
      <c r="D24" s="19"/>
      <c r="E24" s="18"/>
    </row>
    <row r="25" spans="1:5" s="32" customFormat="1" ht="15.75" thickBot="1" x14ac:dyDescent="0.3">
      <c r="A25" s="34" t="s">
        <v>91</v>
      </c>
      <c r="B25" s="34"/>
      <c r="C25" s="35">
        <v>2884.9</v>
      </c>
      <c r="D25" s="34" t="s">
        <v>34</v>
      </c>
      <c r="E25" s="35">
        <v>36061.199999999997</v>
      </c>
    </row>
    <row r="26" spans="1:5" s="32" customFormat="1" ht="15.75" thickBot="1" x14ac:dyDescent="0.3">
      <c r="A26" s="34" t="s">
        <v>92</v>
      </c>
      <c r="B26" s="34"/>
      <c r="C26" s="35">
        <v>2884.9</v>
      </c>
      <c r="D26" s="34" t="s">
        <v>34</v>
      </c>
      <c r="E26" s="35">
        <v>36061.199999999997</v>
      </c>
    </row>
    <row r="27" spans="1:5" s="32" customFormat="1" ht="15.75" thickBot="1" x14ac:dyDescent="0.3">
      <c r="A27" s="34" t="s">
        <v>93</v>
      </c>
      <c r="B27" s="34"/>
      <c r="C27" s="35">
        <v>3966.73</v>
      </c>
      <c r="D27" s="34" t="s">
        <v>34</v>
      </c>
      <c r="E27" s="35">
        <v>36061.199999999997</v>
      </c>
    </row>
    <row r="28" spans="1:5" s="32" customFormat="1" ht="15.75" thickBot="1" x14ac:dyDescent="0.3">
      <c r="A28" s="34" t="s">
        <v>94</v>
      </c>
      <c r="B28" s="34"/>
      <c r="C28" s="35">
        <v>3966.73</v>
      </c>
      <c r="D28" s="34" t="s">
        <v>34</v>
      </c>
      <c r="E28" s="35">
        <v>36061.199999999997</v>
      </c>
    </row>
    <row r="29" spans="1:5" s="6" customFormat="1" ht="43.5" outlineLevel="1" thickBot="1" x14ac:dyDescent="0.3">
      <c r="A29" s="7" t="s">
        <v>15</v>
      </c>
      <c r="B29" s="23"/>
      <c r="C29" s="17">
        <f>SUM(C30:C34)</f>
        <v>10210.959999999999</v>
      </c>
      <c r="D29" s="23"/>
      <c r="E29" s="23"/>
    </row>
    <row r="30" spans="1:5" s="32" customFormat="1" ht="15.75" thickBot="1" x14ac:dyDescent="0.3">
      <c r="A30" s="34" t="s">
        <v>64</v>
      </c>
      <c r="B30" s="34"/>
      <c r="C30" s="35">
        <v>555.79999999999995</v>
      </c>
      <c r="D30" s="34" t="s">
        <v>65</v>
      </c>
      <c r="E30" s="35">
        <v>7</v>
      </c>
    </row>
    <row r="31" spans="1:5" s="32" customFormat="1" ht="15.75" thickBot="1" x14ac:dyDescent="0.3">
      <c r="A31" s="34" t="s">
        <v>37</v>
      </c>
      <c r="B31" s="34"/>
      <c r="C31" s="35">
        <v>3757.6</v>
      </c>
      <c r="D31" s="34" t="s">
        <v>38</v>
      </c>
      <c r="E31" s="35">
        <v>16</v>
      </c>
    </row>
    <row r="32" spans="1:5" s="32" customFormat="1" ht="15.75" thickBot="1" x14ac:dyDescent="0.3">
      <c r="A32" s="34" t="s">
        <v>69</v>
      </c>
      <c r="B32" s="34"/>
      <c r="C32" s="35">
        <v>385.59</v>
      </c>
      <c r="D32" s="34" t="s">
        <v>65</v>
      </c>
      <c r="E32" s="35">
        <v>1</v>
      </c>
    </row>
    <row r="33" spans="1:5" s="32" customFormat="1" ht="15.75" thickBot="1" x14ac:dyDescent="0.3">
      <c r="A33" s="34" t="s">
        <v>88</v>
      </c>
      <c r="B33" s="34"/>
      <c r="C33" s="35">
        <v>5164.25</v>
      </c>
      <c r="D33" s="34" t="s">
        <v>65</v>
      </c>
      <c r="E33" s="35">
        <v>5</v>
      </c>
    </row>
    <row r="34" spans="1:5" s="32" customFormat="1" ht="15.75" thickBot="1" x14ac:dyDescent="0.3">
      <c r="A34" s="34" t="s">
        <v>42</v>
      </c>
      <c r="B34" s="34"/>
      <c r="C34" s="35">
        <v>347.72</v>
      </c>
      <c r="D34" s="34" t="s">
        <v>65</v>
      </c>
      <c r="E34" s="35">
        <v>4</v>
      </c>
    </row>
    <row r="35" spans="1:5" s="20" customFormat="1" ht="52.5" customHeight="1" outlineLevel="2" thickBot="1" x14ac:dyDescent="0.3">
      <c r="A35" s="7" t="s">
        <v>16</v>
      </c>
      <c r="B35" s="24"/>
      <c r="C35" s="25">
        <f>SUM(C36:C55)</f>
        <v>282429.95000000007</v>
      </c>
      <c r="D35" s="24"/>
      <c r="E35" s="24"/>
    </row>
    <row r="36" spans="1:5" s="32" customFormat="1" ht="15.75" thickBot="1" x14ac:dyDescent="0.3">
      <c r="A36" s="34" t="s">
        <v>31</v>
      </c>
      <c r="B36" s="34"/>
      <c r="C36" s="35">
        <v>5814.36</v>
      </c>
      <c r="D36" s="34" t="s">
        <v>32</v>
      </c>
      <c r="E36" s="35">
        <v>12</v>
      </c>
    </row>
    <row r="37" spans="1:5" s="32" customFormat="1" ht="15.75" thickBot="1" x14ac:dyDescent="0.3">
      <c r="A37" s="34" t="s">
        <v>35</v>
      </c>
      <c r="B37" s="34"/>
      <c r="C37" s="35">
        <v>4046.8</v>
      </c>
      <c r="D37" s="34" t="s">
        <v>36</v>
      </c>
      <c r="E37" s="35">
        <v>5</v>
      </c>
    </row>
    <row r="38" spans="1:5" s="32" customFormat="1" ht="15.75" thickBot="1" x14ac:dyDescent="0.3">
      <c r="A38" s="34" t="s">
        <v>68</v>
      </c>
      <c r="B38" s="34"/>
      <c r="C38" s="35">
        <v>210047</v>
      </c>
      <c r="D38" s="34" t="s">
        <v>65</v>
      </c>
      <c r="E38" s="35">
        <v>1</v>
      </c>
    </row>
    <row r="39" spans="1:5" s="32" customFormat="1" ht="15.75" thickBot="1" x14ac:dyDescent="0.3">
      <c r="A39" s="34" t="s">
        <v>39</v>
      </c>
      <c r="B39" s="34"/>
      <c r="C39" s="35">
        <v>18806.900000000001</v>
      </c>
      <c r="D39" s="34" t="s">
        <v>38</v>
      </c>
      <c r="E39" s="35">
        <v>67</v>
      </c>
    </row>
    <row r="40" spans="1:5" s="32" customFormat="1" ht="15.75" thickBot="1" x14ac:dyDescent="0.3">
      <c r="A40" s="34" t="s">
        <v>39</v>
      </c>
      <c r="B40" s="34"/>
      <c r="C40" s="35">
        <v>4598.88</v>
      </c>
      <c r="D40" s="34" t="s">
        <v>38</v>
      </c>
      <c r="E40" s="35">
        <v>33</v>
      </c>
    </row>
    <row r="41" spans="1:5" s="32" customFormat="1" ht="15.75" thickBot="1" x14ac:dyDescent="0.3">
      <c r="A41" s="34" t="s">
        <v>71</v>
      </c>
      <c r="B41" s="34"/>
      <c r="C41" s="35">
        <v>981</v>
      </c>
      <c r="D41" s="34" t="s">
        <v>40</v>
      </c>
      <c r="E41" s="35">
        <v>6</v>
      </c>
    </row>
    <row r="42" spans="1:5" s="32" customFormat="1" ht="15.75" thickBot="1" x14ac:dyDescent="0.3">
      <c r="A42" s="34" t="s">
        <v>72</v>
      </c>
      <c r="B42" s="34"/>
      <c r="C42" s="35">
        <v>435.01</v>
      </c>
      <c r="D42" s="34" t="s">
        <v>65</v>
      </c>
      <c r="E42" s="35">
        <v>1</v>
      </c>
    </row>
    <row r="43" spans="1:5" s="32" customFormat="1" ht="15.75" thickBot="1" x14ac:dyDescent="0.3">
      <c r="A43" s="34" t="s">
        <v>73</v>
      </c>
      <c r="B43" s="34"/>
      <c r="C43" s="35">
        <v>7286.88</v>
      </c>
      <c r="D43" s="34" t="s">
        <v>38</v>
      </c>
      <c r="E43" s="35">
        <v>12</v>
      </c>
    </row>
    <row r="44" spans="1:5" s="32" customFormat="1" ht="15.75" thickBot="1" x14ac:dyDescent="0.3">
      <c r="A44" s="34" t="s">
        <v>74</v>
      </c>
      <c r="B44" s="34"/>
      <c r="C44" s="35">
        <v>753.93</v>
      </c>
      <c r="D44" s="34" t="s">
        <v>65</v>
      </c>
      <c r="E44" s="35">
        <v>1</v>
      </c>
    </row>
    <row r="45" spans="1:5" s="32" customFormat="1" ht="15.75" thickBot="1" x14ac:dyDescent="0.3">
      <c r="A45" s="34" t="s">
        <v>75</v>
      </c>
      <c r="B45" s="34"/>
      <c r="C45" s="35">
        <v>4879.92</v>
      </c>
      <c r="D45" s="34" t="s">
        <v>65</v>
      </c>
      <c r="E45" s="35">
        <v>8</v>
      </c>
    </row>
    <row r="46" spans="1:5" s="32" customFormat="1" ht="15.75" thickBot="1" x14ac:dyDescent="0.3">
      <c r="A46" s="34" t="s">
        <v>76</v>
      </c>
      <c r="B46" s="34"/>
      <c r="C46" s="35">
        <v>1473</v>
      </c>
      <c r="D46" s="34" t="s">
        <v>38</v>
      </c>
      <c r="E46" s="35">
        <v>1</v>
      </c>
    </row>
    <row r="47" spans="1:5" s="32" customFormat="1" ht="15.75" thickBot="1" x14ac:dyDescent="0.3">
      <c r="A47" s="34" t="s">
        <v>77</v>
      </c>
      <c r="B47" s="34"/>
      <c r="C47" s="35">
        <v>13974</v>
      </c>
      <c r="D47" s="34" t="s">
        <v>38</v>
      </c>
      <c r="E47" s="35">
        <v>12.75</v>
      </c>
    </row>
    <row r="48" spans="1:5" s="32" customFormat="1" ht="15.75" thickBot="1" x14ac:dyDescent="0.3">
      <c r="A48" s="34" t="s">
        <v>78</v>
      </c>
      <c r="B48" s="34"/>
      <c r="C48" s="35">
        <v>789</v>
      </c>
      <c r="D48" s="34" t="s">
        <v>38</v>
      </c>
      <c r="E48" s="35">
        <v>1</v>
      </c>
    </row>
    <row r="49" spans="1:5" s="32" customFormat="1" ht="15.75" thickBot="1" x14ac:dyDescent="0.3">
      <c r="A49" s="34" t="s">
        <v>85</v>
      </c>
      <c r="B49" s="34"/>
      <c r="C49" s="35">
        <v>1450.96</v>
      </c>
      <c r="D49" s="34" t="s">
        <v>36</v>
      </c>
      <c r="E49" s="35">
        <v>2</v>
      </c>
    </row>
    <row r="50" spans="1:5" s="32" customFormat="1" ht="15.75" thickBot="1" x14ac:dyDescent="0.3">
      <c r="A50" s="34" t="s">
        <v>89</v>
      </c>
      <c r="B50" s="34"/>
      <c r="C50" s="35">
        <v>507.12</v>
      </c>
      <c r="D50" s="34" t="s">
        <v>90</v>
      </c>
      <c r="E50" s="35">
        <v>1</v>
      </c>
    </row>
    <row r="51" spans="1:5" s="32" customFormat="1" ht="15.75" thickBot="1" x14ac:dyDescent="0.3">
      <c r="A51" s="34" t="s">
        <v>41</v>
      </c>
      <c r="B51" s="34"/>
      <c r="C51" s="35">
        <v>1077.5999999999999</v>
      </c>
      <c r="D51" s="34" t="s">
        <v>65</v>
      </c>
      <c r="E51" s="35">
        <v>6</v>
      </c>
    </row>
    <row r="52" spans="1:5" s="32" customFormat="1" ht="15.75" thickBot="1" x14ac:dyDescent="0.3">
      <c r="A52" s="34" t="s">
        <v>43</v>
      </c>
      <c r="B52" s="34"/>
      <c r="C52" s="35">
        <v>1080.56</v>
      </c>
      <c r="D52" s="34" t="s">
        <v>44</v>
      </c>
      <c r="E52" s="35">
        <v>4</v>
      </c>
    </row>
    <row r="53" spans="1:5" s="32" customFormat="1" ht="15.75" thickBot="1" x14ac:dyDescent="0.3">
      <c r="A53" s="34" t="s">
        <v>96</v>
      </c>
      <c r="B53" s="34"/>
      <c r="C53" s="35">
        <v>621.53</v>
      </c>
      <c r="D53" s="34" t="s">
        <v>36</v>
      </c>
      <c r="E53" s="35">
        <v>1</v>
      </c>
    </row>
    <row r="54" spans="1:5" s="32" customFormat="1" ht="15.75" thickBot="1" x14ac:dyDescent="0.3">
      <c r="A54" s="34" t="s">
        <v>97</v>
      </c>
      <c r="B54" s="34"/>
      <c r="C54" s="35">
        <v>1650</v>
      </c>
      <c r="D54" s="34" t="s">
        <v>38</v>
      </c>
      <c r="E54" s="35">
        <v>1</v>
      </c>
    </row>
    <row r="55" spans="1:5" s="32" customFormat="1" ht="15.75" thickBot="1" x14ac:dyDescent="0.3">
      <c r="A55" s="34" t="s">
        <v>98</v>
      </c>
      <c r="B55" s="34"/>
      <c r="C55" s="35">
        <v>2155.5</v>
      </c>
      <c r="D55" s="34" t="s">
        <v>99</v>
      </c>
      <c r="E55" s="35">
        <v>4.5</v>
      </c>
    </row>
    <row r="56" spans="1:5" s="20" customFormat="1" ht="28.5" outlineLevel="2" x14ac:dyDescent="0.25">
      <c r="A56" s="7" t="s">
        <v>17</v>
      </c>
      <c r="B56" s="24"/>
      <c r="C56" s="25"/>
      <c r="D56" s="24"/>
      <c r="E56" s="24"/>
    </row>
    <row r="57" spans="1:5" s="6" customFormat="1" ht="28.5" x14ac:dyDescent="0.25">
      <c r="A57" s="7" t="s">
        <v>18</v>
      </c>
      <c r="B57" s="8" t="e">
        <f>SUM(#REF!)</f>
        <v>#REF!</v>
      </c>
      <c r="C57" s="17">
        <v>0</v>
      </c>
      <c r="D57" s="19"/>
      <c r="E57" s="18"/>
    </row>
    <row r="58" spans="1:5" s="6" customFormat="1" ht="28.5" x14ac:dyDescent="0.25">
      <c r="A58" s="7" t="s">
        <v>19</v>
      </c>
      <c r="B58" s="8" t="e">
        <f>#REF!</f>
        <v>#REF!</v>
      </c>
      <c r="C58" s="17">
        <v>0</v>
      </c>
      <c r="D58" s="19"/>
      <c r="E58" s="18"/>
    </row>
    <row r="59" spans="1:5" s="6" customFormat="1" ht="29.25" thickBot="1" x14ac:dyDescent="0.3">
      <c r="A59" s="7" t="s">
        <v>20</v>
      </c>
      <c r="B59" s="8" t="e">
        <f>#REF!+#REF!</f>
        <v>#REF!</v>
      </c>
      <c r="C59" s="17">
        <f>C60</f>
        <v>621.29999999999995</v>
      </c>
      <c r="D59" s="19"/>
      <c r="E59" s="18"/>
    </row>
    <row r="60" spans="1:5" s="32" customFormat="1" ht="15.75" thickBot="1" x14ac:dyDescent="0.3">
      <c r="A60" s="34" t="s">
        <v>95</v>
      </c>
      <c r="B60" s="34"/>
      <c r="C60" s="35">
        <v>621.29999999999995</v>
      </c>
      <c r="D60" s="34" t="s">
        <v>38</v>
      </c>
      <c r="E60" s="35">
        <v>15</v>
      </c>
    </row>
    <row r="61" spans="1:5" s="6" customFormat="1" ht="28.5" x14ac:dyDescent="0.25">
      <c r="A61" s="7" t="s">
        <v>21</v>
      </c>
      <c r="B61" s="8" t="e">
        <f>#REF!</f>
        <v>#REF!</v>
      </c>
      <c r="C61" s="17">
        <v>0</v>
      </c>
      <c r="D61" s="19"/>
      <c r="E61" s="18"/>
    </row>
    <row r="62" spans="1:5" s="6" customFormat="1" ht="29.25" thickBot="1" x14ac:dyDescent="0.3">
      <c r="A62" s="7" t="s">
        <v>22</v>
      </c>
      <c r="B62" s="8" t="e">
        <f>#REF!+#REF!</f>
        <v>#REF!</v>
      </c>
      <c r="C62" s="17">
        <f>SUM(C63:C64)</f>
        <v>44679.82</v>
      </c>
      <c r="D62" s="19"/>
      <c r="E62" s="18"/>
    </row>
    <row r="63" spans="1:5" s="32" customFormat="1" ht="15.75" thickBot="1" x14ac:dyDescent="0.3">
      <c r="A63" s="34" t="s">
        <v>79</v>
      </c>
      <c r="B63" s="34"/>
      <c r="C63" s="35">
        <v>19076.37</v>
      </c>
      <c r="D63" s="34" t="s">
        <v>34</v>
      </c>
      <c r="E63" s="35">
        <v>36061.199999999997</v>
      </c>
    </row>
    <row r="64" spans="1:5" s="32" customFormat="1" ht="15.75" thickBot="1" x14ac:dyDescent="0.3">
      <c r="A64" s="34" t="s">
        <v>80</v>
      </c>
      <c r="B64" s="34"/>
      <c r="C64" s="35">
        <v>25603.45</v>
      </c>
      <c r="D64" s="34" t="s">
        <v>34</v>
      </c>
      <c r="E64" s="35">
        <v>36061.199999999997</v>
      </c>
    </row>
    <row r="65" spans="1:6" s="6" customFormat="1" ht="43.5" thickBot="1" x14ac:dyDescent="0.3">
      <c r="A65" s="7" t="s">
        <v>23</v>
      </c>
      <c r="B65" s="8" t="e">
        <f>#REF!</f>
        <v>#REF!</v>
      </c>
      <c r="C65" s="17">
        <f>SUM(C66:C68)</f>
        <v>7632.880000000001</v>
      </c>
      <c r="D65" s="19"/>
      <c r="E65" s="18"/>
    </row>
    <row r="66" spans="1:6" s="32" customFormat="1" ht="15.75" thickBot="1" x14ac:dyDescent="0.3">
      <c r="A66" s="34" t="s">
        <v>63</v>
      </c>
      <c r="B66" s="34"/>
      <c r="C66" s="35">
        <v>3026.4</v>
      </c>
      <c r="D66" s="34" t="s">
        <v>34</v>
      </c>
      <c r="E66" s="35">
        <v>1040</v>
      </c>
    </row>
    <row r="67" spans="1:6" s="32" customFormat="1" ht="15.75" thickBot="1" x14ac:dyDescent="0.3">
      <c r="A67" s="34" t="s">
        <v>33</v>
      </c>
      <c r="B67" s="34"/>
      <c r="C67" s="35">
        <v>1116.1199999999999</v>
      </c>
      <c r="D67" s="34" t="s">
        <v>34</v>
      </c>
      <c r="E67" s="35">
        <v>786</v>
      </c>
    </row>
    <row r="68" spans="1:6" s="32" customFormat="1" ht="15.75" thickBot="1" x14ac:dyDescent="0.3">
      <c r="A68" s="34" t="s">
        <v>33</v>
      </c>
      <c r="B68" s="34"/>
      <c r="C68" s="35">
        <v>3490.36</v>
      </c>
      <c r="D68" s="34" t="s">
        <v>34</v>
      </c>
      <c r="E68" s="35">
        <v>2458</v>
      </c>
    </row>
    <row r="69" spans="1:6" s="6" customFormat="1" ht="57.75" thickBot="1" x14ac:dyDescent="0.3">
      <c r="A69" s="7" t="s">
        <v>24</v>
      </c>
      <c r="B69" s="8" t="e">
        <f>SUM(#REF!)</f>
        <v>#REF!</v>
      </c>
      <c r="C69" s="17">
        <f>SUM(C70:C73)</f>
        <v>178958.4</v>
      </c>
      <c r="D69" s="19"/>
      <c r="E69" s="18"/>
    </row>
    <row r="70" spans="1:6" s="32" customFormat="1" ht="15.75" thickBot="1" x14ac:dyDescent="0.3">
      <c r="A70" s="34" t="s">
        <v>66</v>
      </c>
      <c r="B70" s="34"/>
      <c r="C70" s="35">
        <v>1600</v>
      </c>
      <c r="D70" s="34" t="s">
        <v>67</v>
      </c>
      <c r="E70" s="35">
        <v>16</v>
      </c>
    </row>
    <row r="71" spans="1:6" s="32" customFormat="1" ht="15.75" thickBot="1" x14ac:dyDescent="0.3">
      <c r="A71" s="34" t="s">
        <v>70</v>
      </c>
      <c r="B71" s="34"/>
      <c r="C71" s="35">
        <v>283.2</v>
      </c>
      <c r="D71" s="34" t="s">
        <v>34</v>
      </c>
      <c r="E71" s="35">
        <v>16658.71</v>
      </c>
    </row>
    <row r="72" spans="1:6" s="32" customFormat="1" ht="15.75" thickBot="1" x14ac:dyDescent="0.3">
      <c r="A72" s="34" t="s">
        <v>83</v>
      </c>
      <c r="B72" s="34"/>
      <c r="C72" s="35">
        <v>88710.54</v>
      </c>
      <c r="D72" s="34" t="s">
        <v>34</v>
      </c>
      <c r="E72" s="35">
        <v>36061.199999999997</v>
      </c>
    </row>
    <row r="73" spans="1:6" s="32" customFormat="1" ht="15.75" thickBot="1" x14ac:dyDescent="0.3">
      <c r="A73" s="34" t="s">
        <v>84</v>
      </c>
      <c r="B73" s="34"/>
      <c r="C73" s="35">
        <v>88364.66</v>
      </c>
      <c r="D73" s="34" t="s">
        <v>34</v>
      </c>
      <c r="E73" s="35">
        <v>36067.199999999997</v>
      </c>
    </row>
    <row r="74" spans="1:6" s="6" customFormat="1" x14ac:dyDescent="0.25">
      <c r="A74" s="7" t="s">
        <v>25</v>
      </c>
      <c r="B74" s="8">
        <f>B75</f>
        <v>7677.9661016949158</v>
      </c>
      <c r="C74" s="17">
        <f>C75</f>
        <v>9060</v>
      </c>
      <c r="D74" s="19"/>
      <c r="E74" s="18"/>
    </row>
    <row r="75" spans="1:6" s="6" customFormat="1" ht="45" x14ac:dyDescent="0.25">
      <c r="A75" s="22" t="s">
        <v>6</v>
      </c>
      <c r="B75" s="21">
        <f>C75/1.18</f>
        <v>7677.9661016949158</v>
      </c>
      <c r="C75" s="26">
        <f>E75*12*5</f>
        <v>9060</v>
      </c>
      <c r="D75" s="22" t="s">
        <v>4</v>
      </c>
      <c r="E75" s="22">
        <v>151</v>
      </c>
    </row>
    <row r="76" spans="1:6" s="6" customFormat="1" x14ac:dyDescent="0.25">
      <c r="A76" s="31" t="s">
        <v>55</v>
      </c>
      <c r="B76" s="27" t="e">
        <f>B15+B18+B21+#REF!+#REF!+#REF!+B57+B58+B59+B61+B62+B65+B69+B74</f>
        <v>#REF!</v>
      </c>
      <c r="C76" s="28">
        <f>C15+C18+C21+C24+C29+C35+C59+C61+C62+C65+C990+C69+C57+C56</f>
        <v>1079161.08</v>
      </c>
      <c r="D76" s="29" t="s">
        <v>26</v>
      </c>
      <c r="E76" s="18"/>
      <c r="F76" s="40">
        <f>C76-Лист2!C50</f>
        <v>0</v>
      </c>
    </row>
    <row r="77" spans="1:6" s="6" customFormat="1" x14ac:dyDescent="0.25">
      <c r="A77" s="31" t="s">
        <v>56</v>
      </c>
      <c r="B77" s="30"/>
      <c r="C77" s="17">
        <f>C76*1.2+C74</f>
        <v>1304053.2960000001</v>
      </c>
      <c r="D77" s="29" t="s">
        <v>26</v>
      </c>
      <c r="E77" s="18"/>
    </row>
    <row r="78" spans="1:6" s="6" customFormat="1" x14ac:dyDescent="0.25">
      <c r="A78" s="31" t="s">
        <v>57</v>
      </c>
      <c r="B78" s="30"/>
      <c r="C78" s="17">
        <f>C4+C6+C9-C77</f>
        <v>181006.71399999992</v>
      </c>
      <c r="D78" s="29" t="s">
        <v>26</v>
      </c>
      <c r="E78" s="18"/>
    </row>
    <row r="79" spans="1:6" s="6" customFormat="1" ht="28.5" x14ac:dyDescent="0.25">
      <c r="A79" s="31" t="s">
        <v>58</v>
      </c>
      <c r="B79" s="30"/>
      <c r="C79" s="17">
        <f>C78+C8</f>
        <v>227621.41400000011</v>
      </c>
      <c r="D79" s="41" t="s">
        <v>26</v>
      </c>
      <c r="E79" s="43"/>
    </row>
    <row r="80" spans="1:6" x14ac:dyDescent="0.25">
      <c r="A80" s="42" t="s">
        <v>102</v>
      </c>
      <c r="B80" s="44"/>
      <c r="C80" s="45">
        <v>225000</v>
      </c>
      <c r="D80" s="41" t="s">
        <v>26</v>
      </c>
      <c r="E80" s="46"/>
    </row>
  </sheetData>
  <mergeCells count="6">
    <mergeCell ref="A1:E1"/>
    <mergeCell ref="A14:E14"/>
    <mergeCell ref="C2:E2"/>
    <mergeCell ref="A5:E5"/>
    <mergeCell ref="A11:B11"/>
    <mergeCell ref="A12:B12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19" workbookViewId="0">
      <selection activeCell="A32" activeCellId="2" sqref="A14:XFD14 A17:XFD17 A32:XFD33"/>
    </sheetView>
  </sheetViews>
  <sheetFormatPr defaultRowHeight="15" x14ac:dyDescent="0.25"/>
  <cols>
    <col min="1" max="1" width="57.140625" customWidth="1"/>
    <col min="2" max="2" width="43" style="32" hidden="1" customWidth="1"/>
    <col min="3" max="3" width="14" customWidth="1"/>
    <col min="5" max="5" width="13.140625" customWidth="1"/>
  </cols>
  <sheetData>
    <row r="1" spans="1:5" x14ac:dyDescent="0.25">
      <c r="A1" s="32" t="s">
        <v>59</v>
      </c>
      <c r="C1" s="32"/>
      <c r="D1" s="32"/>
      <c r="E1" s="32"/>
    </row>
    <row r="2" spans="1:5" x14ac:dyDescent="0.25">
      <c r="A2" s="32" t="s">
        <v>49</v>
      </c>
      <c r="C2" s="32"/>
      <c r="D2" s="32"/>
      <c r="E2" s="32"/>
    </row>
    <row r="3" spans="1:5" ht="15.75" thickBot="1" x14ac:dyDescent="0.3">
      <c r="A3" s="32"/>
      <c r="C3" s="32"/>
      <c r="D3" s="32"/>
      <c r="E3" s="32"/>
    </row>
    <row r="4" spans="1:5" ht="15.75" thickBot="1" x14ac:dyDescent="0.3">
      <c r="A4" s="33" t="s">
        <v>48</v>
      </c>
      <c r="B4" s="33"/>
      <c r="C4" s="33" t="s">
        <v>60</v>
      </c>
      <c r="D4" s="33" t="s">
        <v>47</v>
      </c>
      <c r="E4" s="33" t="s">
        <v>46</v>
      </c>
    </row>
    <row r="5" spans="1:5" s="39" customFormat="1" ht="15.75" thickBot="1" x14ac:dyDescent="0.3">
      <c r="A5" s="37" t="s">
        <v>61</v>
      </c>
      <c r="B5" s="37"/>
      <c r="C5" s="38">
        <v>97041.04</v>
      </c>
      <c r="D5" s="37" t="s">
        <v>30</v>
      </c>
      <c r="E5" s="38">
        <v>1832</v>
      </c>
    </row>
    <row r="6" spans="1:5" s="39" customFormat="1" ht="15.75" thickBot="1" x14ac:dyDescent="0.3">
      <c r="A6" s="37" t="s">
        <v>62</v>
      </c>
      <c r="B6" s="37"/>
      <c r="C6" s="38">
        <v>95346</v>
      </c>
      <c r="D6" s="37" t="s">
        <v>30</v>
      </c>
      <c r="E6" s="38">
        <v>1800</v>
      </c>
    </row>
    <row r="7" spans="1:5" s="39" customFormat="1" ht="15.75" thickBot="1" x14ac:dyDescent="0.3">
      <c r="A7" s="37" t="s">
        <v>31</v>
      </c>
      <c r="B7" s="37"/>
      <c r="C7" s="38">
        <v>5814.36</v>
      </c>
      <c r="D7" s="37" t="s">
        <v>32</v>
      </c>
      <c r="E7" s="38">
        <v>12</v>
      </c>
    </row>
    <row r="8" spans="1:5" s="39" customFormat="1" ht="15.75" thickBot="1" x14ac:dyDescent="0.3">
      <c r="A8" s="37" t="s">
        <v>63</v>
      </c>
      <c r="B8" s="37"/>
      <c r="C8" s="38">
        <v>3026.4</v>
      </c>
      <c r="D8" s="37" t="s">
        <v>34</v>
      </c>
      <c r="E8" s="38">
        <v>1040</v>
      </c>
    </row>
    <row r="9" spans="1:5" s="39" customFormat="1" ht="15.75" thickBot="1" x14ac:dyDescent="0.3">
      <c r="A9" s="37" t="s">
        <v>33</v>
      </c>
      <c r="B9" s="37"/>
      <c r="C9" s="38">
        <v>1116.1199999999999</v>
      </c>
      <c r="D9" s="37" t="s">
        <v>34</v>
      </c>
      <c r="E9" s="38">
        <v>786</v>
      </c>
    </row>
    <row r="10" spans="1:5" s="39" customFormat="1" ht="15.75" thickBot="1" x14ac:dyDescent="0.3">
      <c r="A10" s="37" t="s">
        <v>33</v>
      </c>
      <c r="B10" s="37"/>
      <c r="C10" s="38">
        <v>3490.36</v>
      </c>
      <c r="D10" s="37" t="s">
        <v>34</v>
      </c>
      <c r="E10" s="38">
        <v>2458</v>
      </c>
    </row>
    <row r="11" spans="1:5" s="39" customFormat="1" ht="15.75" thickBot="1" x14ac:dyDescent="0.3">
      <c r="A11" s="37" t="s">
        <v>35</v>
      </c>
      <c r="B11" s="37"/>
      <c r="C11" s="38">
        <v>4046.8</v>
      </c>
      <c r="D11" s="37" t="s">
        <v>36</v>
      </c>
      <c r="E11" s="38">
        <v>5</v>
      </c>
    </row>
    <row r="12" spans="1:5" s="39" customFormat="1" ht="15.75" thickBot="1" x14ac:dyDescent="0.3">
      <c r="A12" s="37" t="s">
        <v>64</v>
      </c>
      <c r="B12" s="37"/>
      <c r="C12" s="38">
        <v>555.79999999999995</v>
      </c>
      <c r="D12" s="37" t="s">
        <v>65</v>
      </c>
      <c r="E12" s="38">
        <v>7</v>
      </c>
    </row>
    <row r="13" spans="1:5" s="39" customFormat="1" ht="15.75" thickBot="1" x14ac:dyDescent="0.3">
      <c r="A13" s="37" t="s">
        <v>37</v>
      </c>
      <c r="B13" s="37"/>
      <c r="C13" s="38">
        <v>3757.6</v>
      </c>
      <c r="D13" s="37" t="s">
        <v>38</v>
      </c>
      <c r="E13" s="38">
        <v>16</v>
      </c>
    </row>
    <row r="14" spans="1:5" s="39" customFormat="1" ht="15.75" thickBot="1" x14ac:dyDescent="0.3">
      <c r="A14" s="37" t="s">
        <v>66</v>
      </c>
      <c r="B14" s="37"/>
      <c r="C14" s="38">
        <v>1600</v>
      </c>
      <c r="D14" s="37" t="s">
        <v>67</v>
      </c>
      <c r="E14" s="38">
        <v>16</v>
      </c>
    </row>
    <row r="15" spans="1:5" s="39" customFormat="1" ht="15.75" thickBot="1" x14ac:dyDescent="0.3">
      <c r="A15" s="37" t="s">
        <v>68</v>
      </c>
      <c r="B15" s="37"/>
      <c r="C15" s="38">
        <v>210047</v>
      </c>
      <c r="D15" s="37" t="s">
        <v>65</v>
      </c>
      <c r="E15" s="38">
        <v>1</v>
      </c>
    </row>
    <row r="16" spans="1:5" s="39" customFormat="1" ht="15.75" thickBot="1" x14ac:dyDescent="0.3">
      <c r="A16" s="37" t="s">
        <v>69</v>
      </c>
      <c r="B16" s="37"/>
      <c r="C16" s="38">
        <v>385.59</v>
      </c>
      <c r="D16" s="37" t="s">
        <v>65</v>
      </c>
      <c r="E16" s="38">
        <v>1</v>
      </c>
    </row>
    <row r="17" spans="1:5" s="39" customFormat="1" ht="15.75" thickBot="1" x14ac:dyDescent="0.3">
      <c r="A17" s="37" t="s">
        <v>70</v>
      </c>
      <c r="B17" s="37"/>
      <c r="C17" s="38">
        <v>283.2</v>
      </c>
      <c r="D17" s="37" t="s">
        <v>34</v>
      </c>
      <c r="E17" s="38">
        <v>16658.71</v>
      </c>
    </row>
    <row r="18" spans="1:5" s="39" customFormat="1" ht="15.75" thickBot="1" x14ac:dyDescent="0.3">
      <c r="A18" s="37" t="s">
        <v>39</v>
      </c>
      <c r="B18" s="37"/>
      <c r="C18" s="38">
        <v>18806.900000000001</v>
      </c>
      <c r="D18" s="37" t="s">
        <v>38</v>
      </c>
      <c r="E18" s="38">
        <v>67</v>
      </c>
    </row>
    <row r="19" spans="1:5" s="39" customFormat="1" ht="15.75" thickBot="1" x14ac:dyDescent="0.3">
      <c r="A19" s="37" t="s">
        <v>39</v>
      </c>
      <c r="B19" s="37"/>
      <c r="C19" s="38">
        <v>4598.88</v>
      </c>
      <c r="D19" s="37" t="s">
        <v>38</v>
      </c>
      <c r="E19" s="38">
        <v>33</v>
      </c>
    </row>
    <row r="20" spans="1:5" s="39" customFormat="1" ht="15.75" thickBot="1" x14ac:dyDescent="0.3">
      <c r="A20" s="37" t="s">
        <v>71</v>
      </c>
      <c r="B20" s="37"/>
      <c r="C20" s="38">
        <v>981</v>
      </c>
      <c r="D20" s="37" t="s">
        <v>40</v>
      </c>
      <c r="E20" s="38">
        <v>6</v>
      </c>
    </row>
    <row r="21" spans="1:5" s="39" customFormat="1" ht="15.75" thickBot="1" x14ac:dyDescent="0.3">
      <c r="A21" s="37" t="s">
        <v>72</v>
      </c>
      <c r="B21" s="37"/>
      <c r="C21" s="38">
        <v>435.01</v>
      </c>
      <c r="D21" s="37" t="s">
        <v>65</v>
      </c>
      <c r="E21" s="38">
        <v>1</v>
      </c>
    </row>
    <row r="22" spans="1:5" s="39" customFormat="1" ht="15.75" thickBot="1" x14ac:dyDescent="0.3">
      <c r="A22" s="37" t="s">
        <v>73</v>
      </c>
      <c r="B22" s="37"/>
      <c r="C22" s="38">
        <v>7286.88</v>
      </c>
      <c r="D22" s="37" t="s">
        <v>38</v>
      </c>
      <c r="E22" s="38">
        <v>12</v>
      </c>
    </row>
    <row r="23" spans="1:5" s="39" customFormat="1" ht="15.75" thickBot="1" x14ac:dyDescent="0.3">
      <c r="A23" s="37" t="s">
        <v>74</v>
      </c>
      <c r="B23" s="37"/>
      <c r="C23" s="38">
        <v>753.93</v>
      </c>
      <c r="D23" s="37" t="s">
        <v>65</v>
      </c>
      <c r="E23" s="38">
        <v>1</v>
      </c>
    </row>
    <row r="24" spans="1:5" s="39" customFormat="1" ht="15.75" thickBot="1" x14ac:dyDescent="0.3">
      <c r="A24" s="37" t="s">
        <v>75</v>
      </c>
      <c r="B24" s="37"/>
      <c r="C24" s="38">
        <v>4879.92</v>
      </c>
      <c r="D24" s="37" t="s">
        <v>65</v>
      </c>
      <c r="E24" s="38">
        <v>8</v>
      </c>
    </row>
    <row r="25" spans="1:5" s="39" customFormat="1" ht="15.75" thickBot="1" x14ac:dyDescent="0.3">
      <c r="A25" s="37" t="s">
        <v>76</v>
      </c>
      <c r="B25" s="37"/>
      <c r="C25" s="38">
        <v>1473</v>
      </c>
      <c r="D25" s="37" t="s">
        <v>38</v>
      </c>
      <c r="E25" s="38">
        <v>1</v>
      </c>
    </row>
    <row r="26" spans="1:5" s="39" customFormat="1" ht="15.75" thickBot="1" x14ac:dyDescent="0.3">
      <c r="A26" s="37" t="s">
        <v>77</v>
      </c>
      <c r="B26" s="37"/>
      <c r="C26" s="38">
        <v>13974</v>
      </c>
      <c r="D26" s="37" t="s">
        <v>38</v>
      </c>
      <c r="E26" s="38">
        <v>12.75</v>
      </c>
    </row>
    <row r="27" spans="1:5" s="39" customFormat="1" ht="15.75" thickBot="1" x14ac:dyDescent="0.3">
      <c r="A27" s="37" t="s">
        <v>78</v>
      </c>
      <c r="B27" s="37"/>
      <c r="C27" s="38">
        <v>789</v>
      </c>
      <c r="D27" s="37" t="s">
        <v>38</v>
      </c>
      <c r="E27" s="38">
        <v>1</v>
      </c>
    </row>
    <row r="28" spans="1:5" s="39" customFormat="1" ht="15.75" thickBot="1" x14ac:dyDescent="0.3">
      <c r="A28" s="37" t="s">
        <v>79</v>
      </c>
      <c r="B28" s="37"/>
      <c r="C28" s="38">
        <v>19076.37</v>
      </c>
      <c r="D28" s="37" t="s">
        <v>34</v>
      </c>
      <c r="E28" s="38">
        <v>36061.199999999997</v>
      </c>
    </row>
    <row r="29" spans="1:5" s="39" customFormat="1" ht="15.75" thickBot="1" x14ac:dyDescent="0.3">
      <c r="A29" s="37" t="s">
        <v>80</v>
      </c>
      <c r="B29" s="37"/>
      <c r="C29" s="38">
        <v>25603.45</v>
      </c>
      <c r="D29" s="37" t="s">
        <v>34</v>
      </c>
      <c r="E29" s="38">
        <v>36061.199999999997</v>
      </c>
    </row>
    <row r="30" spans="1:5" s="39" customFormat="1" ht="15.75" thickBot="1" x14ac:dyDescent="0.3">
      <c r="A30" s="37" t="s">
        <v>81</v>
      </c>
      <c r="B30" s="37"/>
      <c r="C30" s="38">
        <v>30531.8</v>
      </c>
      <c r="D30" s="37" t="s">
        <v>34</v>
      </c>
      <c r="E30" s="38">
        <v>24040.799999999999</v>
      </c>
    </row>
    <row r="31" spans="1:5" s="39" customFormat="1" ht="15.75" thickBot="1" x14ac:dyDescent="0.3">
      <c r="A31" s="37" t="s">
        <v>82</v>
      </c>
      <c r="B31" s="37"/>
      <c r="C31" s="38">
        <v>39973.82</v>
      </c>
      <c r="D31" s="37" t="s">
        <v>34</v>
      </c>
      <c r="E31" s="38">
        <v>30055.5</v>
      </c>
    </row>
    <row r="32" spans="1:5" s="39" customFormat="1" ht="15.75" thickBot="1" x14ac:dyDescent="0.3">
      <c r="A32" s="37" t="s">
        <v>83</v>
      </c>
      <c r="B32" s="37"/>
      <c r="C32" s="38">
        <v>88710.54</v>
      </c>
      <c r="D32" s="37" t="s">
        <v>34</v>
      </c>
      <c r="E32" s="38">
        <v>36061.199999999997</v>
      </c>
    </row>
    <row r="33" spans="1:5" s="39" customFormat="1" ht="15.75" thickBot="1" x14ac:dyDescent="0.3">
      <c r="A33" s="37" t="s">
        <v>84</v>
      </c>
      <c r="B33" s="37"/>
      <c r="C33" s="38">
        <v>88364.66</v>
      </c>
      <c r="D33" s="37" t="s">
        <v>34</v>
      </c>
      <c r="E33" s="38">
        <v>36067.199999999997</v>
      </c>
    </row>
    <row r="34" spans="1:5" s="39" customFormat="1" ht="15.75" thickBot="1" x14ac:dyDescent="0.3">
      <c r="A34" s="37" t="s">
        <v>85</v>
      </c>
      <c r="B34" s="37"/>
      <c r="C34" s="38">
        <v>1450.96</v>
      </c>
      <c r="D34" s="37" t="s">
        <v>36</v>
      </c>
      <c r="E34" s="38">
        <v>2</v>
      </c>
    </row>
    <row r="35" spans="1:5" s="39" customFormat="1" ht="15.75" thickBot="1" x14ac:dyDescent="0.3">
      <c r="A35" s="37" t="s">
        <v>86</v>
      </c>
      <c r="B35" s="37"/>
      <c r="C35" s="38">
        <v>135590.10999999999</v>
      </c>
      <c r="D35" s="37" t="s">
        <v>34</v>
      </c>
      <c r="E35" s="38">
        <v>36061.199999999997</v>
      </c>
    </row>
    <row r="36" spans="1:5" s="39" customFormat="1" ht="15.75" thickBot="1" x14ac:dyDescent="0.3">
      <c r="A36" s="37" t="s">
        <v>87</v>
      </c>
      <c r="B36" s="37"/>
      <c r="C36" s="38">
        <v>142441.74</v>
      </c>
      <c r="D36" s="37" t="s">
        <v>34</v>
      </c>
      <c r="E36" s="38">
        <v>36061.199999999997</v>
      </c>
    </row>
    <row r="37" spans="1:5" s="39" customFormat="1" ht="15.75" thickBot="1" x14ac:dyDescent="0.3">
      <c r="A37" s="37" t="s">
        <v>88</v>
      </c>
      <c r="B37" s="37"/>
      <c r="C37" s="38">
        <v>5164.25</v>
      </c>
      <c r="D37" s="37" t="s">
        <v>65</v>
      </c>
      <c r="E37" s="38">
        <v>5</v>
      </c>
    </row>
    <row r="38" spans="1:5" s="39" customFormat="1" ht="15.75" thickBot="1" x14ac:dyDescent="0.3">
      <c r="A38" s="37" t="s">
        <v>89</v>
      </c>
      <c r="B38" s="37"/>
      <c r="C38" s="38">
        <v>507.12</v>
      </c>
      <c r="D38" s="37" t="s">
        <v>90</v>
      </c>
      <c r="E38" s="38">
        <v>1</v>
      </c>
    </row>
    <row r="39" spans="1:5" s="39" customFormat="1" ht="15.75" thickBot="1" x14ac:dyDescent="0.3">
      <c r="A39" s="37" t="s">
        <v>41</v>
      </c>
      <c r="B39" s="37"/>
      <c r="C39" s="38">
        <v>1077.5999999999999</v>
      </c>
      <c r="D39" s="37" t="s">
        <v>65</v>
      </c>
      <c r="E39" s="38">
        <v>6</v>
      </c>
    </row>
    <row r="40" spans="1:5" s="39" customFormat="1" ht="15.75" thickBot="1" x14ac:dyDescent="0.3">
      <c r="A40" s="37" t="s">
        <v>91</v>
      </c>
      <c r="B40" s="37"/>
      <c r="C40" s="38">
        <v>2884.9</v>
      </c>
      <c r="D40" s="37" t="s">
        <v>34</v>
      </c>
      <c r="E40" s="38">
        <v>36061.199999999997</v>
      </c>
    </row>
    <row r="41" spans="1:5" s="39" customFormat="1" ht="15.75" thickBot="1" x14ac:dyDescent="0.3">
      <c r="A41" s="37" t="s">
        <v>92</v>
      </c>
      <c r="B41" s="37"/>
      <c r="C41" s="38">
        <v>2884.9</v>
      </c>
      <c r="D41" s="37" t="s">
        <v>34</v>
      </c>
      <c r="E41" s="38">
        <v>36061.199999999997</v>
      </c>
    </row>
    <row r="42" spans="1:5" s="39" customFormat="1" ht="15.75" thickBot="1" x14ac:dyDescent="0.3">
      <c r="A42" s="37" t="s">
        <v>93</v>
      </c>
      <c r="B42" s="37"/>
      <c r="C42" s="38">
        <v>3966.73</v>
      </c>
      <c r="D42" s="37" t="s">
        <v>34</v>
      </c>
      <c r="E42" s="38">
        <v>36061.199999999997</v>
      </c>
    </row>
    <row r="43" spans="1:5" s="39" customFormat="1" ht="15.75" thickBot="1" x14ac:dyDescent="0.3">
      <c r="A43" s="37" t="s">
        <v>94</v>
      </c>
      <c r="B43" s="37"/>
      <c r="C43" s="38">
        <v>3966.73</v>
      </c>
      <c r="D43" s="37" t="s">
        <v>34</v>
      </c>
      <c r="E43" s="38">
        <v>36061.199999999997</v>
      </c>
    </row>
    <row r="44" spans="1:5" s="39" customFormat="1" ht="15.75" thickBot="1" x14ac:dyDescent="0.3">
      <c r="A44" s="37" t="s">
        <v>42</v>
      </c>
      <c r="B44" s="37"/>
      <c r="C44" s="38">
        <v>347.72</v>
      </c>
      <c r="D44" s="37" t="s">
        <v>65</v>
      </c>
      <c r="E44" s="38">
        <v>4</v>
      </c>
    </row>
    <row r="45" spans="1:5" s="39" customFormat="1" ht="15.75" thickBot="1" x14ac:dyDescent="0.3">
      <c r="A45" s="37" t="s">
        <v>43</v>
      </c>
      <c r="B45" s="37"/>
      <c r="C45" s="38">
        <v>1080.56</v>
      </c>
      <c r="D45" s="37" t="s">
        <v>44</v>
      </c>
      <c r="E45" s="38">
        <v>4</v>
      </c>
    </row>
    <row r="46" spans="1:5" s="39" customFormat="1" ht="15.75" thickBot="1" x14ac:dyDescent="0.3">
      <c r="A46" s="37" t="s">
        <v>95</v>
      </c>
      <c r="B46" s="37"/>
      <c r="C46" s="38">
        <v>621.29999999999995</v>
      </c>
      <c r="D46" s="37" t="s">
        <v>38</v>
      </c>
      <c r="E46" s="38">
        <v>15</v>
      </c>
    </row>
    <row r="47" spans="1:5" s="39" customFormat="1" ht="15.75" thickBot="1" x14ac:dyDescent="0.3">
      <c r="A47" s="37" t="s">
        <v>96</v>
      </c>
      <c r="B47" s="37"/>
      <c r="C47" s="38">
        <v>621.53</v>
      </c>
      <c r="D47" s="37" t="s">
        <v>36</v>
      </c>
      <c r="E47" s="38">
        <v>1</v>
      </c>
    </row>
    <row r="48" spans="1:5" s="39" customFormat="1" ht="15.75" thickBot="1" x14ac:dyDescent="0.3">
      <c r="A48" s="37" t="s">
        <v>97</v>
      </c>
      <c r="B48" s="37"/>
      <c r="C48" s="38">
        <v>1650</v>
      </c>
      <c r="D48" s="37" t="s">
        <v>38</v>
      </c>
      <c r="E48" s="38">
        <v>1</v>
      </c>
    </row>
    <row r="49" spans="1:5" s="39" customFormat="1" ht="15.75" thickBot="1" x14ac:dyDescent="0.3">
      <c r="A49" s="37" t="s">
        <v>98</v>
      </c>
      <c r="B49" s="37"/>
      <c r="C49" s="38">
        <v>2155.5</v>
      </c>
      <c r="D49" s="37" t="s">
        <v>99</v>
      </c>
      <c r="E49" s="38">
        <v>4.5</v>
      </c>
    </row>
    <row r="50" spans="1:5" ht="15.75" thickBot="1" x14ac:dyDescent="0.3">
      <c r="A50" s="34"/>
      <c r="B50" s="34"/>
      <c r="C50" s="36">
        <v>1079161.08</v>
      </c>
      <c r="D50" s="34"/>
      <c r="E50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2018-03-19T06:09:19Z</cp:lastPrinted>
  <dcterms:created xsi:type="dcterms:W3CDTF">2016-03-18T02:51:51Z</dcterms:created>
  <dcterms:modified xsi:type="dcterms:W3CDTF">2020-03-18T01:28:36Z</dcterms:modified>
</cp:coreProperties>
</file>