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Лист1!$A$1:$E$75</definedName>
  </definedNames>
  <calcPr calcId="145621"/>
</workbook>
</file>

<file path=xl/calcChain.xml><?xml version="1.0" encoding="utf-8"?>
<calcChain xmlns="http://schemas.openxmlformats.org/spreadsheetml/2006/main">
  <c r="C37" i="1" l="1"/>
  <c r="C57" i="1"/>
  <c r="C20" i="1"/>
  <c r="C64" i="1" l="1"/>
  <c r="C71" i="1"/>
  <c r="B71" i="1" s="1"/>
  <c r="B70" i="1" s="1"/>
  <c r="B55" i="1"/>
  <c r="B56" i="1"/>
  <c r="B57" i="1"/>
  <c r="B59" i="1"/>
  <c r="B60" i="1"/>
  <c r="C60" i="1"/>
  <c r="C29" i="1"/>
  <c r="C70" i="1" l="1"/>
  <c r="C22" i="1"/>
  <c r="C17" i="1"/>
  <c r="C14" i="1"/>
  <c r="C72" i="1" s="1"/>
  <c r="F72" i="1" s="1"/>
  <c r="C11" i="1"/>
  <c r="C8" i="1" s="1"/>
  <c r="C12" i="1" l="1"/>
  <c r="C74" i="1"/>
  <c r="C73" i="1"/>
  <c r="C7" i="1"/>
  <c r="C75" i="1" l="1"/>
  <c r="B64" i="1" l="1"/>
  <c r="B63" i="1" l="1"/>
  <c r="B20" i="1"/>
  <c r="B17" i="1"/>
  <c r="B14" i="1"/>
  <c r="B72" i="1" l="1"/>
</calcChain>
</file>

<file path=xl/sharedStrings.xml><?xml version="1.0" encoding="utf-8"?>
<sst xmlns="http://schemas.openxmlformats.org/spreadsheetml/2006/main" count="246" uniqueCount="147">
  <si>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</si>
  <si>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</si>
  <si>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</si>
  <si>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</si>
  <si>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</si>
  <si>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</si>
  <si>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</si>
  <si>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</si>
  <si>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</si>
  <si>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</si>
  <si>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</si>
  <si>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</si>
  <si>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</si>
  <si>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</si>
  <si>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</si>
  <si>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</si>
  <si>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</si>
  <si>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</si>
  <si>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</si>
  <si>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</si>
  <si>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</si>
  <si>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</si>
  <si>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</si>
  <si>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</si>
  <si>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</si>
  <si>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</si>
  <si>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</si>
  <si>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</si>
  <si>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</si>
  <si>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</si>
  <si>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</si>
  <si>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1м</t>
  </si>
  <si>
    <t>Устранение свищей хомутами</t>
  </si>
  <si>
    <t>м3</t>
  </si>
  <si>
    <t>песок</t>
  </si>
  <si>
    <t>руб.</t>
  </si>
  <si>
    <t xml:space="preserve">Годовая фактическая стоимость работ (услуг) </t>
  </si>
  <si>
    <t>Закрытие и открытие стояков</t>
  </si>
  <si>
    <t>Адрес: 1 мкр., д. 31</t>
  </si>
  <si>
    <t>Смена труб канализации д. 100</t>
  </si>
  <si>
    <t>раз</t>
  </si>
  <si>
    <t>осмотр подвала</t>
  </si>
  <si>
    <t>навеска замка</t>
  </si>
  <si>
    <t>Утепление продухов изовером</t>
  </si>
  <si>
    <t>Смена труб ХВС д. 32 мм</t>
  </si>
  <si>
    <t>Михайлова С.А.</t>
  </si>
  <si>
    <t>Микулин М.В.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</si>
  <si>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</si>
  <si>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1-й мкр д.31                                                 </t>
  </si>
  <si>
    <t>Наименование работ</t>
  </si>
  <si>
    <t>Cуммa</t>
  </si>
  <si>
    <t>Ед.изм</t>
  </si>
  <si>
    <t>Кол-во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</si>
  <si>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</si>
  <si>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</si>
  <si>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</si>
  <si>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</si>
  <si>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электропроводки</t>
  </si>
  <si>
    <t>Изготовление балансира</t>
  </si>
  <si>
    <t>шт.</t>
  </si>
  <si>
    <t>Изготовление и установка песочницы</t>
  </si>
  <si>
    <t>Организация мест накоп.ртуть сод-х ламп 3,4 кв. 2019г. К=0,6;0,8;0,85;</t>
  </si>
  <si>
    <t>Освещение подвала</t>
  </si>
  <si>
    <t>Очистка канализационной сети</t>
  </si>
  <si>
    <t>Очистка кровли домов от снега и сосулек</t>
  </si>
  <si>
    <t>Ремонт канализационной трубы  50 мм</t>
  </si>
  <si>
    <t>Ремонт кровли материалом бикрост</t>
  </si>
  <si>
    <t>Ремонт оконных переплетов</t>
  </si>
  <si>
    <t>Смена вентиля д.25 мм</t>
  </si>
  <si>
    <t>Смена вентиля до 20 мм</t>
  </si>
  <si>
    <t>Смена стекл</t>
  </si>
  <si>
    <t>Смена труб ГВС д.25</t>
  </si>
  <si>
    <t>Смена труб ГВС д.50</t>
  </si>
  <si>
    <t>Смена труб ХВС д.20</t>
  </si>
  <si>
    <t>Смена труб ХВС и ГВС д. 25</t>
  </si>
  <si>
    <t>Смена труб ХВС и ГВС д.25 ПП</t>
  </si>
  <si>
    <t>Смена труб канализации д. 50</t>
  </si>
  <si>
    <t>Смена труб канализации д.100</t>
  </si>
  <si>
    <t>Смена труб канализации д.50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</si>
  <si>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</si>
  <si>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</si>
  <si>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</si>
  <si>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</si>
  <si>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</si>
  <si>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</si>
  <si>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</si>
  <si>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</si>
  <si>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</si>
  <si>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деревянного забора</t>
  </si>
  <si>
    <t>Установка качели балансир</t>
  </si>
  <si>
    <t>Установка скамеек в деревянном исполнении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</si>
  <si>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</si>
  <si>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</si>
  <si>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</si>
  <si>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</si>
  <si>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прочистка вентиляционных каналов</t>
  </si>
  <si>
    <t>смена труб ГВС и ХВС д.32 ПП</t>
  </si>
  <si>
    <t>период: 01.01.2020-31.12.2020</t>
  </si>
  <si>
    <t>Доходы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</si>
  <si>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</si>
  <si>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</si>
  <si>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</si>
  <si>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</si>
  <si>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</si>
  <si>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</si>
  <si>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</si>
  <si>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Гор. вода потр.при содер.общего имущ-ва  в МКД 3,4 кв.2020г. 1-5эт.К=0</t>
  </si>
  <si>
    <t>Организация мест накоп.ртуть сод-х ламп 3,4 кв. 2020г. К=0,6;0,8;0,85;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</si>
  <si>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</si>
  <si>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</si>
  <si>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</si>
  <si>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</si>
  <si>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Уборка МОП 1,2 кв. 2020 г. К=0,8</t>
  </si>
  <si>
    <t>Вывоз ТКО 1,2 кв. 2020 г. К=0,6;0,8;0,85;0,9;1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</si>
  <si>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</si>
  <si>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</si>
  <si>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</si>
  <si>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</si>
  <si>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</si>
  <si>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</si>
  <si>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</si>
  <si>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Краска</t>
  </si>
  <si>
    <t>кг</t>
  </si>
  <si>
    <t>Организация мест накоп.ртуть сод-х ламп 1,2 кв. 2020г. К=0,6;0,8;0,89</t>
  </si>
  <si>
    <t>Уборка придомовой территории 1,2 кв. 2020 г. К=0,8</t>
  </si>
  <si>
    <t>Уборка придомовой территории 3,4 кв. 2020 г. К=0,6;0,8</t>
  </si>
  <si>
    <t>Выезд а/машины по заявке</t>
  </si>
  <si>
    <t>выезд</t>
  </si>
  <si>
    <t>Замена сборок д.15 с устр-м сбросника на вод-х трубах с прим.сварочн.р</t>
  </si>
  <si>
    <t>Наладка теплоузла (снятие, установка конусов)</t>
  </si>
  <si>
    <t>1 дом</t>
  </si>
  <si>
    <t>Осмотр подвала</t>
  </si>
  <si>
    <t>Осмотр сантех. оборудования</t>
  </si>
  <si>
    <t>Отключение отопления</t>
  </si>
  <si>
    <t>Ремонт КНС</t>
  </si>
  <si>
    <t>1 пм</t>
  </si>
  <si>
    <t>Ремонт труб КНС</t>
  </si>
  <si>
    <t>Смена врезки/сборки (с применением сварочных работ) общая</t>
  </si>
  <si>
    <t>изоляция трубопровода пенофолом</t>
  </si>
  <si>
    <t>окраска розливов отопления и гвс металл</t>
  </si>
  <si>
    <t>смена труб ХВС и ГВС д.50 ПП</t>
  </si>
  <si>
    <t>Замена пакетных выключателей</t>
  </si>
  <si>
    <t>Замена электрической лампы накаливания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</si>
  <si>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</si>
  <si>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</si>
  <si>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Установка информационного стенда</t>
  </si>
  <si>
    <t>Установка светильников с датчиком на движение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</si>
</sst>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0" fontId="10" fillId="3" borderId="2" xfId="2" applyFont="1" applyFill="1" applyBorder="1" applyAlignment="1" applyProtection="1">
      <alignment vertical="center" wrapText="1"/>
    </xf>
    <xf numFmtId="2" fontId="11" fillId="3" borderId="2" xfId="1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0" xfId="0" applyFill="1" applyAlignment="1"/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/>
    <xf numFmtId="0" fontId="6" fillId="3" borderId="2" xfId="0" applyFont="1" applyFill="1" applyBorder="1" applyAlignment="1"/>
    <xf numFmtId="2" fontId="8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2" fontId="6" fillId="3" borderId="2" xfId="3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0" fillId="0" borderId="0" xfId="0"/>
    <xf numFmtId="0" fontId="13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3" fillId="0" borderId="3" xfId="0" applyNumberFormat="1" applyFont="1" applyFill="1" applyBorder="1"/>
    <xf numFmtId="49" fontId="0" fillId="4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wrapText="1"/>
    </xf>
    <xf numFmtId="4" fontId="12" fillId="0" borderId="2" xfId="0" applyNumberFormat="1" applyFont="1" applyBorder="1" applyAlignment="1">
      <alignment horizontal="right" vertical="top" wrapText="1"/>
    </xf>
    <xf numFmtId="166" fontId="0" fillId="0" borderId="3" xfId="0" applyNumberFormat="1" applyFill="1" applyBorder="1"/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C48">
            <v>486444.84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C11" sqref="C11"/>
    </sheetView>
  </sheetViews>
  <sheetFormatPr defaultRowHeight="15" outlineLevelRow="2" x14ac:dyDescent="0.25"/>
  <cols>
    <col min="1" max="1" width="59.5703125" style="27" customWidth="1"/>
    <col min="2" max="2" width="15.5703125" style="3" hidden="1" customWidth="1"/>
    <col min="3" max="3" width="15.5703125" style="28" customWidth="1"/>
    <col min="4" max="4" width="9.28515625" style="27" customWidth="1"/>
    <col min="5" max="5" width="14.42578125" style="29" customWidth="1"/>
    <col min="6" max="6" width="12.28515625" style="1" customWidth="1"/>
    <col min="7" max="16384" width="9.140625" style="1"/>
  </cols>
  <sheetData>
    <row r="1" spans="1:5" ht="37.5" customHeight="1" x14ac:dyDescent="0.25">
      <c r="A1" s="41" t="s">
        <v>10</v>
      </c>
      <c r="B1" s="41"/>
      <c r="C1" s="41"/>
      <c r="D1" s="41"/>
      <c r="E1" s="41"/>
    </row>
    <row r="2" spans="1:5" ht="17.25" customHeight="1" x14ac:dyDescent="0.25">
      <c r="A2" s="2" t="s">
        <v>38</v>
      </c>
      <c r="B2" s="3" t="s">
        <v>8</v>
      </c>
      <c r="C2" s="43" t="s">
        <v>97</v>
      </c>
      <c r="D2" s="43"/>
      <c r="E2" s="43"/>
    </row>
    <row r="3" spans="1:5" ht="57" x14ac:dyDescent="0.25">
      <c r="A3" s="4" t="s">
        <v>3</v>
      </c>
      <c r="B3" s="5" t="s">
        <v>0</v>
      </c>
      <c r="C3" s="6" t="s">
        <v>36</v>
      </c>
      <c r="D3" s="7" t="s">
        <v>1</v>
      </c>
      <c r="E3" s="8" t="s">
        <v>2</v>
      </c>
    </row>
    <row r="4" spans="1:5" x14ac:dyDescent="0.25">
      <c r="A4" s="44" t="s">
        <v>98</v>
      </c>
      <c r="B4" s="45"/>
      <c r="C4" s="45"/>
      <c r="D4" s="45"/>
      <c r="E4" s="46"/>
    </row>
    <row r="5" spans="1:5" ht="28.5" x14ac:dyDescent="0.25">
      <c r="A5" s="4" t="s">
        <v>99</v>
      </c>
      <c r="B5" s="5"/>
      <c r="C5" s="6">
        <v>786473.2</v>
      </c>
      <c r="D5" s="9" t="s">
        <v>35</v>
      </c>
      <c r="E5" s="8"/>
    </row>
    <row r="6" spans="1:5" x14ac:dyDescent="0.25">
      <c r="A6" s="4" t="s">
        <v>100</v>
      </c>
      <c r="B6" s="5"/>
      <c r="C6" s="6">
        <v>735021.89</v>
      </c>
      <c r="D6" s="9" t="s">
        <v>35</v>
      </c>
      <c r="E6" s="8"/>
    </row>
    <row r="7" spans="1:5" x14ac:dyDescent="0.25">
      <c r="A7" s="4" t="s">
        <v>101</v>
      </c>
      <c r="B7" s="5"/>
      <c r="C7" s="6">
        <f>C6-C5</f>
        <v>-51451.309999999939</v>
      </c>
      <c r="D7" s="9" t="s">
        <v>35</v>
      </c>
      <c r="E7" s="8"/>
    </row>
    <row r="8" spans="1:5" x14ac:dyDescent="0.25">
      <c r="A8" s="4" t="s">
        <v>11</v>
      </c>
      <c r="B8" s="5"/>
      <c r="C8" s="6">
        <f>C11+C10+C9</f>
        <v>13543.68</v>
      </c>
      <c r="D8" s="9" t="s">
        <v>35</v>
      </c>
      <c r="E8" s="8"/>
    </row>
    <row r="9" spans="1:5" x14ac:dyDescent="0.25">
      <c r="A9" s="4" t="s">
        <v>46</v>
      </c>
      <c r="B9" s="5"/>
      <c r="C9" s="39">
        <v>0</v>
      </c>
      <c r="D9" s="9" t="s">
        <v>35</v>
      </c>
      <c r="E9" s="8"/>
    </row>
    <row r="10" spans="1:5" x14ac:dyDescent="0.25">
      <c r="A10" s="4" t="s">
        <v>45</v>
      </c>
      <c r="B10" s="5"/>
      <c r="C10" s="39">
        <v>0</v>
      </c>
      <c r="D10" s="9" t="s">
        <v>35</v>
      </c>
      <c r="E10" s="8"/>
    </row>
    <row r="11" spans="1:5" x14ac:dyDescent="0.25">
      <c r="A11" s="4" t="s">
        <v>12</v>
      </c>
      <c r="B11" s="5"/>
      <c r="C11" s="10">
        <f>600*12+528.64*12</f>
        <v>13543.68</v>
      </c>
      <c r="D11" s="9" t="s">
        <v>35</v>
      </c>
      <c r="E11" s="8"/>
    </row>
    <row r="12" spans="1:5" x14ac:dyDescent="0.25">
      <c r="A12" s="11" t="s">
        <v>102</v>
      </c>
      <c r="B12" s="12"/>
      <c r="C12" s="13">
        <f>C5+C8-C11</f>
        <v>786473.2</v>
      </c>
      <c r="D12" s="9" t="s">
        <v>35</v>
      </c>
      <c r="E12" s="14"/>
    </row>
    <row r="13" spans="1:5" x14ac:dyDescent="0.25">
      <c r="A13" s="42" t="s">
        <v>13</v>
      </c>
      <c r="B13" s="42"/>
      <c r="C13" s="42"/>
      <c r="D13" s="42"/>
      <c r="E13" s="42"/>
    </row>
    <row r="14" spans="1:5" ht="29.25" thickBot="1" x14ac:dyDescent="0.3">
      <c r="A14" s="11" t="s">
        <v>15</v>
      </c>
      <c r="B14" s="12" t="e">
        <f>#REF!</f>
        <v>#REF!</v>
      </c>
      <c r="C14" s="13">
        <f>SUM(C15:C16)</f>
        <v>135866.52000000002</v>
      </c>
      <c r="D14" s="15"/>
      <c r="E14" s="14"/>
    </row>
    <row r="15" spans="1:5" s="30" customFormat="1" ht="15.75" thickBot="1" x14ac:dyDescent="0.3">
      <c r="A15" s="32" t="s">
        <v>103</v>
      </c>
      <c r="B15" s="32"/>
      <c r="C15" s="40">
        <v>66502.2</v>
      </c>
      <c r="D15" s="32" t="s">
        <v>6</v>
      </c>
      <c r="E15" s="40">
        <v>16836</v>
      </c>
    </row>
    <row r="16" spans="1:5" s="30" customFormat="1" ht="15.75" thickBot="1" x14ac:dyDescent="0.3">
      <c r="A16" s="32" t="s">
        <v>104</v>
      </c>
      <c r="B16" s="32"/>
      <c r="C16" s="40">
        <v>69364.320000000007</v>
      </c>
      <c r="D16" s="32" t="s">
        <v>4</v>
      </c>
      <c r="E16" s="40">
        <v>16836</v>
      </c>
    </row>
    <row r="17" spans="1:5" ht="29.25" thickBot="1" x14ac:dyDescent="0.3">
      <c r="A17" s="11" t="s">
        <v>16</v>
      </c>
      <c r="B17" s="12" t="e">
        <f>#REF!</f>
        <v>#REF!</v>
      </c>
      <c r="C17" s="13">
        <f>C18+C19</f>
        <v>57870.83</v>
      </c>
      <c r="D17" s="15"/>
      <c r="E17" s="14"/>
    </row>
    <row r="18" spans="1:5" s="30" customFormat="1" ht="15.75" thickBot="1" x14ac:dyDescent="0.3">
      <c r="A18" s="32" t="s">
        <v>112</v>
      </c>
      <c r="B18" s="32"/>
      <c r="C18" s="40">
        <v>25619.279999999999</v>
      </c>
      <c r="D18" s="32" t="s">
        <v>4</v>
      </c>
      <c r="E18" s="40">
        <v>15433.3</v>
      </c>
    </row>
    <row r="19" spans="1:5" s="30" customFormat="1" ht="15.75" thickBot="1" x14ac:dyDescent="0.3">
      <c r="A19" s="32" t="s">
        <v>105</v>
      </c>
      <c r="B19" s="32"/>
      <c r="C19" s="40">
        <v>32251.55</v>
      </c>
      <c r="D19" s="32" t="s">
        <v>4</v>
      </c>
      <c r="E19" s="40">
        <v>16974.5</v>
      </c>
    </row>
    <row r="20" spans="1:5" ht="29.25" thickBot="1" x14ac:dyDescent="0.3">
      <c r="A20" s="11" t="s">
        <v>17</v>
      </c>
      <c r="B20" s="17" t="e">
        <f>#REF!+#REF!</f>
        <v>#REF!</v>
      </c>
      <c r="C20" s="13">
        <f>C21</f>
        <v>6790.35</v>
      </c>
      <c r="D20" s="18"/>
      <c r="E20" s="14"/>
    </row>
    <row r="21" spans="1:5" s="30" customFormat="1" ht="15.75" thickBot="1" x14ac:dyDescent="0.3">
      <c r="A21" s="32" t="s">
        <v>113</v>
      </c>
      <c r="B21" s="32"/>
      <c r="C21" s="40">
        <v>6790.35</v>
      </c>
      <c r="D21" s="32" t="s">
        <v>14</v>
      </c>
      <c r="E21" s="40">
        <v>105</v>
      </c>
    </row>
    <row r="22" spans="1:5" ht="43.5" thickBot="1" x14ac:dyDescent="0.3">
      <c r="A22" s="11" t="s">
        <v>18</v>
      </c>
      <c r="B22" s="12"/>
      <c r="C22" s="13">
        <f>SUM(C23:C28)</f>
        <v>19024.68</v>
      </c>
      <c r="D22" s="15"/>
      <c r="E22" s="14"/>
    </row>
    <row r="23" spans="1:5" s="30" customFormat="1" ht="15.75" thickBot="1" x14ac:dyDescent="0.3">
      <c r="A23" s="32" t="s">
        <v>106</v>
      </c>
      <c r="B23" s="32"/>
      <c r="C23" s="40">
        <v>1683.6</v>
      </c>
      <c r="D23" s="32" t="s">
        <v>4</v>
      </c>
      <c r="E23" s="40">
        <v>16836</v>
      </c>
    </row>
    <row r="24" spans="1:5" s="30" customFormat="1" ht="15.75" thickBot="1" x14ac:dyDescent="0.3">
      <c r="A24" s="32" t="s">
        <v>114</v>
      </c>
      <c r="B24" s="32"/>
      <c r="C24" s="40">
        <v>1515.24</v>
      </c>
      <c r="D24" s="32" t="s">
        <v>4</v>
      </c>
      <c r="E24" s="40">
        <v>16836</v>
      </c>
    </row>
    <row r="25" spans="1:5" s="30" customFormat="1" ht="15.75" thickBot="1" x14ac:dyDescent="0.3">
      <c r="A25" s="32" t="s">
        <v>115</v>
      </c>
      <c r="B25" s="32"/>
      <c r="C25" s="40">
        <v>1515.24</v>
      </c>
      <c r="D25" s="32" t="s">
        <v>4</v>
      </c>
      <c r="E25" s="40">
        <v>16836</v>
      </c>
    </row>
    <row r="26" spans="1:5" s="30" customFormat="1" ht="15.75" thickBot="1" x14ac:dyDescent="0.3">
      <c r="A26" s="32" t="s">
        <v>116</v>
      </c>
      <c r="B26" s="32"/>
      <c r="C26" s="40">
        <v>1515.24</v>
      </c>
      <c r="D26" s="32" t="s">
        <v>4</v>
      </c>
      <c r="E26" s="40">
        <v>16836</v>
      </c>
    </row>
    <row r="27" spans="1:5" s="30" customFormat="1" ht="15.75" thickBot="1" x14ac:dyDescent="0.3">
      <c r="A27" s="32" t="s">
        <v>117</v>
      </c>
      <c r="B27" s="32"/>
      <c r="C27" s="40">
        <v>6397.68</v>
      </c>
      <c r="D27" s="32" t="s">
        <v>4</v>
      </c>
      <c r="E27" s="40">
        <v>16836</v>
      </c>
    </row>
    <row r="28" spans="1:5" s="30" customFormat="1" ht="15.75" thickBot="1" x14ac:dyDescent="0.3">
      <c r="A28" s="32" t="s">
        <v>118</v>
      </c>
      <c r="B28" s="32"/>
      <c r="C28" s="40">
        <v>6397.68</v>
      </c>
      <c r="D28" s="32" t="s">
        <v>4</v>
      </c>
      <c r="E28" s="40">
        <v>16836</v>
      </c>
    </row>
    <row r="29" spans="1:5" ht="43.5" outlineLevel="1" thickBot="1" x14ac:dyDescent="0.3">
      <c r="A29" s="11" t="s">
        <v>19</v>
      </c>
      <c r="B29" s="19"/>
      <c r="C29" s="13">
        <f>SUM(C30:C36)</f>
        <v>10549.76</v>
      </c>
      <c r="D29" s="19"/>
      <c r="E29" s="19"/>
    </row>
    <row r="30" spans="1:5" s="30" customFormat="1" ht="15.75" thickBot="1" x14ac:dyDescent="0.3">
      <c r="A30" s="32" t="s">
        <v>141</v>
      </c>
      <c r="B30" s="32"/>
      <c r="C30" s="40">
        <v>1450.04</v>
      </c>
      <c r="D30" s="32" t="s">
        <v>59</v>
      </c>
      <c r="E30" s="40">
        <v>4</v>
      </c>
    </row>
    <row r="31" spans="1:5" s="30" customFormat="1" ht="15.75" thickBot="1" x14ac:dyDescent="0.3">
      <c r="A31" s="32" t="s">
        <v>142</v>
      </c>
      <c r="B31" s="32"/>
      <c r="C31" s="40">
        <v>1588</v>
      </c>
      <c r="D31" s="32" t="s">
        <v>59</v>
      </c>
      <c r="E31" s="40">
        <v>20</v>
      </c>
    </row>
    <row r="32" spans="1:5" s="30" customFormat="1" ht="15.75" thickBot="1" x14ac:dyDescent="0.3">
      <c r="A32" s="32" t="s">
        <v>143</v>
      </c>
      <c r="B32" s="32"/>
      <c r="C32" s="40">
        <v>222.82</v>
      </c>
      <c r="D32" s="32" t="s">
        <v>59</v>
      </c>
      <c r="E32" s="40">
        <v>1</v>
      </c>
    </row>
    <row r="33" spans="1:5" s="30" customFormat="1" ht="15.75" thickBot="1" x14ac:dyDescent="0.3">
      <c r="A33" s="32" t="s">
        <v>144</v>
      </c>
      <c r="B33" s="32"/>
      <c r="C33" s="40">
        <v>230.61</v>
      </c>
      <c r="D33" s="32" t="s">
        <v>59</v>
      </c>
      <c r="E33" s="40">
        <v>1</v>
      </c>
    </row>
    <row r="34" spans="1:5" s="30" customFormat="1" ht="15.75" thickBot="1" x14ac:dyDescent="0.3">
      <c r="A34" s="32" t="s">
        <v>57</v>
      </c>
      <c r="B34" s="32"/>
      <c r="C34" s="40">
        <v>1643.95</v>
      </c>
      <c r="D34" s="32" t="s">
        <v>6</v>
      </c>
      <c r="E34" s="40">
        <v>7</v>
      </c>
    </row>
    <row r="35" spans="1:5" s="30" customFormat="1" ht="15.75" thickBot="1" x14ac:dyDescent="0.3">
      <c r="A35" s="32" t="s">
        <v>145</v>
      </c>
      <c r="B35" s="32"/>
      <c r="C35" s="40">
        <v>250.09</v>
      </c>
      <c r="D35" s="32" t="s">
        <v>59</v>
      </c>
      <c r="E35" s="40">
        <v>1</v>
      </c>
    </row>
    <row r="36" spans="1:5" s="30" customFormat="1" ht="15.75" thickBot="1" x14ac:dyDescent="0.3">
      <c r="A36" s="32" t="s">
        <v>146</v>
      </c>
      <c r="B36" s="32"/>
      <c r="C36" s="40">
        <v>5164.25</v>
      </c>
      <c r="D36" s="32" t="s">
        <v>5</v>
      </c>
      <c r="E36" s="40">
        <v>5</v>
      </c>
    </row>
    <row r="37" spans="1:5" s="16" customFormat="1" ht="57.75" outlineLevel="2" thickBot="1" x14ac:dyDescent="0.3">
      <c r="A37" s="11" t="s">
        <v>20</v>
      </c>
      <c r="B37" s="20"/>
      <c r="C37" s="21">
        <f>SUM(C38:C53)</f>
        <v>129130.31</v>
      </c>
      <c r="D37" s="20"/>
      <c r="E37" s="20"/>
    </row>
    <row r="38" spans="1:5" s="30" customFormat="1" ht="15.75" thickBot="1" x14ac:dyDescent="0.3">
      <c r="A38" s="32" t="s">
        <v>126</v>
      </c>
      <c r="B38" s="32"/>
      <c r="C38" s="40">
        <v>3970.05</v>
      </c>
      <c r="D38" s="32" t="s">
        <v>127</v>
      </c>
      <c r="E38" s="40">
        <v>7</v>
      </c>
    </row>
    <row r="39" spans="1:5" s="30" customFormat="1" ht="15.75" thickBot="1" x14ac:dyDescent="0.3">
      <c r="A39" s="32" t="s">
        <v>37</v>
      </c>
      <c r="B39" s="32"/>
      <c r="C39" s="40">
        <v>809.36</v>
      </c>
      <c r="D39" s="32" t="s">
        <v>30</v>
      </c>
      <c r="E39" s="40">
        <v>1</v>
      </c>
    </row>
    <row r="40" spans="1:5" s="30" customFormat="1" ht="15.75" thickBot="1" x14ac:dyDescent="0.3">
      <c r="A40" s="32" t="s">
        <v>128</v>
      </c>
      <c r="B40" s="32"/>
      <c r="C40" s="40">
        <v>2217.9</v>
      </c>
      <c r="D40" s="32" t="s">
        <v>59</v>
      </c>
      <c r="E40" s="40">
        <v>3</v>
      </c>
    </row>
    <row r="41" spans="1:5" s="30" customFormat="1" ht="15.75" thickBot="1" x14ac:dyDescent="0.3">
      <c r="A41" s="32" t="s">
        <v>129</v>
      </c>
      <c r="B41" s="32"/>
      <c r="C41" s="40">
        <v>1543.87</v>
      </c>
      <c r="D41" s="32" t="s">
        <v>130</v>
      </c>
      <c r="E41" s="40">
        <v>1</v>
      </c>
    </row>
    <row r="42" spans="1:5" s="30" customFormat="1" ht="15.75" thickBot="1" x14ac:dyDescent="0.3">
      <c r="A42" s="32" t="s">
        <v>131</v>
      </c>
      <c r="B42" s="32"/>
      <c r="C42" s="40">
        <v>1907.15</v>
      </c>
      <c r="D42" s="32" t="s">
        <v>130</v>
      </c>
      <c r="E42" s="40">
        <v>5</v>
      </c>
    </row>
    <row r="43" spans="1:5" s="30" customFormat="1" ht="15.75" thickBot="1" x14ac:dyDescent="0.3">
      <c r="A43" s="32" t="s">
        <v>132</v>
      </c>
      <c r="B43" s="32"/>
      <c r="C43" s="40">
        <v>797.16</v>
      </c>
      <c r="D43" s="32" t="s">
        <v>59</v>
      </c>
      <c r="E43" s="40">
        <v>4</v>
      </c>
    </row>
    <row r="44" spans="1:5" s="30" customFormat="1" ht="15.75" thickBot="1" x14ac:dyDescent="0.3">
      <c r="A44" s="32" t="s">
        <v>133</v>
      </c>
      <c r="B44" s="32"/>
      <c r="C44" s="40">
        <v>1117.43</v>
      </c>
      <c r="D44" s="32" t="s">
        <v>59</v>
      </c>
      <c r="E44" s="40">
        <v>1</v>
      </c>
    </row>
    <row r="45" spans="1:5" s="30" customFormat="1" ht="15.75" thickBot="1" x14ac:dyDescent="0.3">
      <c r="A45" s="32" t="s">
        <v>63</v>
      </c>
      <c r="B45" s="32"/>
      <c r="C45" s="40">
        <v>3065.92</v>
      </c>
      <c r="D45" s="32" t="s">
        <v>6</v>
      </c>
      <c r="E45" s="40">
        <v>22</v>
      </c>
    </row>
    <row r="46" spans="1:5" s="30" customFormat="1" ht="15.75" thickBot="1" x14ac:dyDescent="0.3">
      <c r="A46" s="32" t="s">
        <v>134</v>
      </c>
      <c r="B46" s="32"/>
      <c r="C46" s="40">
        <v>10467.299999999999</v>
      </c>
      <c r="D46" s="32" t="s">
        <v>135</v>
      </c>
      <c r="E46" s="40">
        <v>10</v>
      </c>
    </row>
    <row r="47" spans="1:5" s="30" customFormat="1" ht="15.75" thickBot="1" x14ac:dyDescent="0.3">
      <c r="A47" s="32" t="s">
        <v>136</v>
      </c>
      <c r="B47" s="32"/>
      <c r="C47" s="40">
        <v>823.53</v>
      </c>
      <c r="D47" s="32" t="s">
        <v>59</v>
      </c>
      <c r="E47" s="40">
        <v>4.01</v>
      </c>
    </row>
    <row r="48" spans="1:5" s="30" customFormat="1" ht="15.75" thickBot="1" x14ac:dyDescent="0.3">
      <c r="A48" s="32" t="s">
        <v>68</v>
      </c>
      <c r="B48" s="32"/>
      <c r="C48" s="40">
        <v>10555.02</v>
      </c>
      <c r="D48" s="32" t="s">
        <v>59</v>
      </c>
      <c r="E48" s="40">
        <v>14</v>
      </c>
    </row>
    <row r="49" spans="1:5" s="30" customFormat="1" ht="15.75" thickBot="1" x14ac:dyDescent="0.3">
      <c r="A49" s="32" t="s">
        <v>69</v>
      </c>
      <c r="B49" s="32"/>
      <c r="C49" s="40">
        <v>14029.77</v>
      </c>
      <c r="D49" s="32" t="s">
        <v>59</v>
      </c>
      <c r="E49" s="40">
        <v>23</v>
      </c>
    </row>
    <row r="50" spans="1:5" s="30" customFormat="1" ht="15.75" thickBot="1" x14ac:dyDescent="0.3">
      <c r="A50" s="32" t="s">
        <v>137</v>
      </c>
      <c r="B50" s="32"/>
      <c r="C50" s="40">
        <v>2005.85</v>
      </c>
      <c r="D50" s="32" t="s">
        <v>59</v>
      </c>
      <c r="E50" s="40">
        <v>1</v>
      </c>
    </row>
    <row r="51" spans="1:5" s="30" customFormat="1" ht="15.75" thickBot="1" x14ac:dyDescent="0.3">
      <c r="A51" s="32" t="s">
        <v>138</v>
      </c>
      <c r="B51" s="32"/>
      <c r="C51" s="40">
        <v>17800</v>
      </c>
      <c r="D51" s="32" t="s">
        <v>4</v>
      </c>
      <c r="E51" s="40">
        <v>20</v>
      </c>
    </row>
    <row r="52" spans="1:5" s="30" customFormat="1" ht="15.75" thickBot="1" x14ac:dyDescent="0.3">
      <c r="A52" s="32" t="s">
        <v>139</v>
      </c>
      <c r="B52" s="32"/>
      <c r="C52" s="40">
        <v>16060</v>
      </c>
      <c r="D52" s="32" t="s">
        <v>4</v>
      </c>
      <c r="E52" s="40">
        <v>20</v>
      </c>
    </row>
    <row r="53" spans="1:5" s="30" customFormat="1" ht="15.75" thickBot="1" x14ac:dyDescent="0.3">
      <c r="A53" s="32" t="s">
        <v>140</v>
      </c>
      <c r="B53" s="32"/>
      <c r="C53" s="40">
        <v>41960</v>
      </c>
      <c r="D53" s="32" t="s">
        <v>6</v>
      </c>
      <c r="E53" s="40">
        <v>20</v>
      </c>
    </row>
    <row r="54" spans="1:5" s="16" customFormat="1" ht="28.5" outlineLevel="2" x14ac:dyDescent="0.25">
      <c r="A54" s="11" t="s">
        <v>21</v>
      </c>
      <c r="B54" s="20"/>
      <c r="C54" s="21">
        <v>0</v>
      </c>
      <c r="D54" s="20"/>
      <c r="E54" s="20"/>
    </row>
    <row r="55" spans="1:5" ht="28.5" x14ac:dyDescent="0.25">
      <c r="A55" s="11" t="s">
        <v>22</v>
      </c>
      <c r="B55" s="12" t="e">
        <f>SUM(#REF!)</f>
        <v>#REF!</v>
      </c>
      <c r="C55" s="13">
        <v>0</v>
      </c>
      <c r="D55" s="15"/>
      <c r="E55" s="14"/>
    </row>
    <row r="56" spans="1:5" ht="28.5" x14ac:dyDescent="0.25">
      <c r="A56" s="11" t="s">
        <v>23</v>
      </c>
      <c r="B56" s="12" t="e">
        <f>#REF!</f>
        <v>#REF!</v>
      </c>
      <c r="C56" s="13">
        <v>0</v>
      </c>
      <c r="D56" s="15"/>
      <c r="E56" s="14"/>
    </row>
    <row r="57" spans="1:5" ht="29.25" thickBot="1" x14ac:dyDescent="0.3">
      <c r="A57" s="11" t="s">
        <v>24</v>
      </c>
      <c r="B57" s="12" t="e">
        <f>#REF!+#REF!</f>
        <v>#REF!</v>
      </c>
      <c r="C57" s="13">
        <f>C58</f>
        <v>2736.2</v>
      </c>
      <c r="D57" s="15"/>
      <c r="E57" s="14"/>
    </row>
    <row r="58" spans="1:5" s="30" customFormat="1" ht="15.75" thickBot="1" x14ac:dyDescent="0.3">
      <c r="A58" s="32" t="s">
        <v>43</v>
      </c>
      <c r="B58" s="32"/>
      <c r="C58" s="40">
        <v>2736.2</v>
      </c>
      <c r="D58" s="32" t="s">
        <v>4</v>
      </c>
      <c r="E58" s="40">
        <v>20</v>
      </c>
    </row>
    <row r="59" spans="1:5" ht="28.5" x14ac:dyDescent="0.25">
      <c r="A59" s="11" t="s">
        <v>25</v>
      </c>
      <c r="B59" s="12" t="e">
        <f>#REF!</f>
        <v>#REF!</v>
      </c>
      <c r="C59" s="13">
        <v>0</v>
      </c>
      <c r="D59" s="15"/>
      <c r="E59" s="14"/>
    </row>
    <row r="60" spans="1:5" ht="29.25" thickBot="1" x14ac:dyDescent="0.3">
      <c r="A60" s="11" t="s">
        <v>26</v>
      </c>
      <c r="B60" s="12" t="e">
        <f>#REF!+#REF!</f>
        <v>#REF!</v>
      </c>
      <c r="C60" s="13">
        <f>C61+C62</f>
        <v>31314.959999999999</v>
      </c>
      <c r="D60" s="15"/>
      <c r="E60" s="14"/>
    </row>
    <row r="61" spans="1:5" s="30" customFormat="1" ht="15.75" thickBot="1" x14ac:dyDescent="0.3">
      <c r="A61" s="32" t="s">
        <v>119</v>
      </c>
      <c r="B61" s="32"/>
      <c r="C61" s="40">
        <v>15152.4</v>
      </c>
      <c r="D61" s="32" t="s">
        <v>6</v>
      </c>
      <c r="E61" s="40">
        <v>16836</v>
      </c>
    </row>
    <row r="62" spans="1:5" s="30" customFormat="1" ht="15.75" thickBot="1" x14ac:dyDescent="0.3">
      <c r="A62" s="32" t="s">
        <v>120</v>
      </c>
      <c r="B62" s="32"/>
      <c r="C62" s="40">
        <v>16162.56</v>
      </c>
      <c r="D62" s="32" t="s">
        <v>4</v>
      </c>
      <c r="E62" s="40">
        <v>16836</v>
      </c>
    </row>
    <row r="63" spans="1:5" ht="42.75" x14ac:dyDescent="0.25">
      <c r="A63" s="11" t="s">
        <v>27</v>
      </c>
      <c r="B63" s="12" t="e">
        <f>#REF!</f>
        <v>#REF!</v>
      </c>
      <c r="C63" s="13"/>
      <c r="D63" s="15"/>
      <c r="E63" s="14"/>
    </row>
    <row r="64" spans="1:5" ht="57.75" thickBot="1" x14ac:dyDescent="0.3">
      <c r="A64" s="11" t="s">
        <v>28</v>
      </c>
      <c r="B64" s="12" t="e">
        <f>SUM(#REF!)</f>
        <v>#REF!</v>
      </c>
      <c r="C64" s="13">
        <f>SUM(C65:C69)</f>
        <v>93161.23000000001</v>
      </c>
      <c r="D64" s="15"/>
      <c r="E64" s="14"/>
    </row>
    <row r="65" spans="1:6" s="30" customFormat="1" ht="15.75" thickBot="1" x14ac:dyDescent="0.3">
      <c r="A65" s="32" t="s">
        <v>121</v>
      </c>
      <c r="B65" s="32"/>
      <c r="C65" s="40">
        <v>4660</v>
      </c>
      <c r="D65" s="32" t="s">
        <v>122</v>
      </c>
      <c r="E65" s="40">
        <v>46.6</v>
      </c>
    </row>
    <row r="66" spans="1:6" s="30" customFormat="1" ht="15.75" thickBot="1" x14ac:dyDescent="0.3">
      <c r="A66" s="32" t="s">
        <v>123</v>
      </c>
      <c r="B66" s="32"/>
      <c r="C66" s="40">
        <v>286.20999999999998</v>
      </c>
      <c r="D66" s="32" t="s">
        <v>4</v>
      </c>
      <c r="E66" s="40">
        <v>16836</v>
      </c>
    </row>
    <row r="67" spans="1:6" s="30" customFormat="1" ht="15.75" thickBot="1" x14ac:dyDescent="0.3">
      <c r="A67" s="32" t="s">
        <v>107</v>
      </c>
      <c r="B67" s="32"/>
      <c r="C67" s="40">
        <v>286.20999999999998</v>
      </c>
      <c r="D67" s="32" t="s">
        <v>4</v>
      </c>
      <c r="E67" s="40">
        <v>16836</v>
      </c>
    </row>
    <row r="68" spans="1:6" s="30" customFormat="1" ht="15.75" thickBot="1" x14ac:dyDescent="0.3">
      <c r="A68" s="32" t="s">
        <v>124</v>
      </c>
      <c r="B68" s="32"/>
      <c r="C68" s="40">
        <v>41248.94</v>
      </c>
      <c r="D68" s="32" t="s">
        <v>4</v>
      </c>
      <c r="E68" s="40">
        <v>16836.3</v>
      </c>
    </row>
    <row r="69" spans="1:6" s="30" customFormat="1" ht="15.75" thickBot="1" x14ac:dyDescent="0.3">
      <c r="A69" s="32" t="s">
        <v>125</v>
      </c>
      <c r="B69" s="32"/>
      <c r="C69" s="40">
        <v>46679.87</v>
      </c>
      <c r="D69" s="32" t="s">
        <v>4</v>
      </c>
      <c r="E69" s="40">
        <v>16974.5</v>
      </c>
    </row>
    <row r="70" spans="1:6" x14ac:dyDescent="0.25">
      <c r="A70" s="11" t="s">
        <v>29</v>
      </c>
      <c r="B70" s="12">
        <f>B71</f>
        <v>2389.8305084745766</v>
      </c>
      <c r="C70" s="13">
        <f>C71</f>
        <v>2820</v>
      </c>
      <c r="D70" s="15"/>
      <c r="E70" s="14"/>
    </row>
    <row r="71" spans="1:6" ht="45" x14ac:dyDescent="0.25">
      <c r="A71" s="18" t="s">
        <v>9</v>
      </c>
      <c r="B71" s="17">
        <f>C71/1.18</f>
        <v>2389.8305084745766</v>
      </c>
      <c r="C71" s="22">
        <f>E71*12*5</f>
        <v>2820</v>
      </c>
      <c r="D71" s="18" t="s">
        <v>7</v>
      </c>
      <c r="E71" s="18">
        <v>47</v>
      </c>
    </row>
    <row r="72" spans="1:6" x14ac:dyDescent="0.25">
      <c r="A72" s="11" t="s">
        <v>108</v>
      </c>
      <c r="B72" s="23" t="e">
        <f>B14+B17+B20+#REF!+#REF!+#REF!+B55+B56+B57+B59+B60+B63+B64+B70</f>
        <v>#REF!</v>
      </c>
      <c r="C72" s="24">
        <f>C14+C17+C20+C22+C29+C37+C57+C59+C60+C63+C986+C64+C55+C54</f>
        <v>486444.84000000008</v>
      </c>
      <c r="D72" s="25" t="s">
        <v>35</v>
      </c>
      <c r="E72" s="14"/>
      <c r="F72" s="38" t="b">
        <f>C72=[1]Лист1!$C$48</f>
        <v>1</v>
      </c>
    </row>
    <row r="73" spans="1:6" x14ac:dyDescent="0.25">
      <c r="A73" s="11" t="s">
        <v>109</v>
      </c>
      <c r="B73" s="26"/>
      <c r="C73" s="13">
        <f>C72*1.2+C70</f>
        <v>586553.80800000008</v>
      </c>
      <c r="D73" s="25" t="s">
        <v>35</v>
      </c>
      <c r="E73" s="14"/>
    </row>
    <row r="74" spans="1:6" x14ac:dyDescent="0.25">
      <c r="A74" s="11" t="s">
        <v>110</v>
      </c>
      <c r="B74" s="26"/>
      <c r="C74" s="13">
        <f>C5+C8-C73</f>
        <v>213463.07199999993</v>
      </c>
      <c r="D74" s="25" t="s">
        <v>35</v>
      </c>
      <c r="E74" s="14"/>
    </row>
    <row r="75" spans="1:6" ht="28.5" x14ac:dyDescent="0.25">
      <c r="A75" s="11" t="s">
        <v>111</v>
      </c>
      <c r="B75" s="12"/>
      <c r="C75" s="13">
        <f>C74+C7</f>
        <v>162011.76199999999</v>
      </c>
      <c r="D75" s="25" t="s">
        <v>35</v>
      </c>
      <c r="E75" s="14"/>
    </row>
  </sheetData>
  <mergeCells count="4">
    <mergeCell ref="A1:E1"/>
    <mergeCell ref="A13:E13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2" workbookViewId="0">
      <selection activeCell="A54" activeCellId="3" sqref="A11:XFD13 A38:XFD39 A43:XFD45 A54:XFD54"/>
    </sheetView>
  </sheetViews>
  <sheetFormatPr defaultRowHeight="15" x14ac:dyDescent="0.25"/>
  <cols>
    <col min="1" max="1" width="71.7109375" customWidth="1"/>
    <col min="2" max="2" width="83.140625" style="30" hidden="1" customWidth="1"/>
    <col min="3" max="3" width="13.85546875" customWidth="1"/>
    <col min="5" max="5" width="13.42578125" customWidth="1"/>
  </cols>
  <sheetData>
    <row r="1" spans="1:5" x14ac:dyDescent="0.25">
      <c r="A1" s="30" t="s">
        <v>47</v>
      </c>
      <c r="C1" s="30"/>
      <c r="D1" s="30"/>
      <c r="E1" s="30"/>
    </row>
    <row r="2" spans="1:5" x14ac:dyDescent="0.25">
      <c r="A2" s="30" t="s">
        <v>48</v>
      </c>
      <c r="C2" s="30"/>
      <c r="D2" s="30"/>
      <c r="E2" s="30"/>
    </row>
    <row r="3" spans="1:5" ht="15.75" thickBot="1" x14ac:dyDescent="0.3">
      <c r="A3" s="30"/>
      <c r="C3" s="30"/>
      <c r="D3" s="30"/>
      <c r="E3" s="30"/>
    </row>
    <row r="4" spans="1:5" ht="15.75" thickBot="1" x14ac:dyDescent="0.3">
      <c r="A4" s="31" t="s">
        <v>49</v>
      </c>
      <c r="B4" s="31"/>
      <c r="C4" s="31" t="s">
        <v>50</v>
      </c>
      <c r="D4" s="31" t="s">
        <v>51</v>
      </c>
      <c r="E4" s="31" t="s">
        <v>52</v>
      </c>
    </row>
    <row r="5" spans="1:5" s="37" customFormat="1" ht="15.75" thickBot="1" x14ac:dyDescent="0.3">
      <c r="A5" s="35" t="s">
        <v>53</v>
      </c>
      <c r="B5" s="35"/>
      <c r="C5" s="36">
        <v>33424.07</v>
      </c>
      <c r="D5" s="35" t="s">
        <v>14</v>
      </c>
      <c r="E5" s="36">
        <v>631</v>
      </c>
    </row>
    <row r="6" spans="1:5" s="37" customFormat="1" ht="15.75" thickBot="1" x14ac:dyDescent="0.3">
      <c r="A6" s="35" t="s">
        <v>54</v>
      </c>
      <c r="B6" s="35"/>
      <c r="C6" s="36">
        <v>33635.949999999997</v>
      </c>
      <c r="D6" s="35" t="s">
        <v>14</v>
      </c>
      <c r="E6" s="36">
        <v>635</v>
      </c>
    </row>
    <row r="7" spans="1:5" s="37" customFormat="1" ht="15.75" thickBot="1" x14ac:dyDescent="0.3">
      <c r="A7" s="35" t="s">
        <v>55</v>
      </c>
      <c r="B7" s="35"/>
      <c r="C7" s="36">
        <v>1515.4</v>
      </c>
      <c r="D7" s="35" t="s">
        <v>4</v>
      </c>
      <c r="E7" s="36">
        <v>16837.8</v>
      </c>
    </row>
    <row r="8" spans="1:5" s="37" customFormat="1" ht="15.75" thickBot="1" x14ac:dyDescent="0.3">
      <c r="A8" s="35" t="s">
        <v>56</v>
      </c>
      <c r="B8" s="35"/>
      <c r="C8" s="36">
        <v>1515.4</v>
      </c>
      <c r="D8" s="35" t="s">
        <v>4</v>
      </c>
      <c r="E8" s="36">
        <v>16837.8</v>
      </c>
    </row>
    <row r="9" spans="1:5" s="37" customFormat="1" ht="15.75" thickBot="1" x14ac:dyDescent="0.3">
      <c r="A9" s="35" t="s">
        <v>37</v>
      </c>
      <c r="B9" s="35"/>
      <c r="C9" s="36">
        <v>3237.44</v>
      </c>
      <c r="D9" s="35" t="s">
        <v>30</v>
      </c>
      <c r="E9" s="36">
        <v>4</v>
      </c>
    </row>
    <row r="10" spans="1:5" s="37" customFormat="1" ht="15.75" thickBot="1" x14ac:dyDescent="0.3">
      <c r="A10" s="35" t="s">
        <v>57</v>
      </c>
      <c r="B10" s="35"/>
      <c r="C10" s="36">
        <v>1878.8</v>
      </c>
      <c r="D10" s="35" t="s">
        <v>6</v>
      </c>
      <c r="E10" s="36">
        <v>8</v>
      </c>
    </row>
    <row r="11" spans="1:5" ht="15.75" thickBot="1" x14ac:dyDescent="0.3">
      <c r="A11" s="32" t="s">
        <v>58</v>
      </c>
      <c r="B11" s="32"/>
      <c r="C11" s="33">
        <v>802.39</v>
      </c>
      <c r="D11" s="32" t="s">
        <v>59</v>
      </c>
      <c r="E11" s="33">
        <v>0.33</v>
      </c>
    </row>
    <row r="12" spans="1:5" ht="15.75" thickBot="1" x14ac:dyDescent="0.3">
      <c r="A12" s="32" t="s">
        <v>60</v>
      </c>
      <c r="B12" s="32"/>
      <c r="C12" s="33">
        <v>428.17</v>
      </c>
      <c r="D12" s="32" t="s">
        <v>59</v>
      </c>
      <c r="E12" s="33">
        <v>0.3</v>
      </c>
    </row>
    <row r="13" spans="1:5" ht="15.75" thickBot="1" x14ac:dyDescent="0.3">
      <c r="A13" s="32" t="s">
        <v>61</v>
      </c>
      <c r="B13" s="32"/>
      <c r="C13" s="33">
        <v>132.22999999999999</v>
      </c>
      <c r="D13" s="32" t="s">
        <v>4</v>
      </c>
      <c r="E13" s="33">
        <v>7778.33</v>
      </c>
    </row>
    <row r="14" spans="1:5" s="37" customFormat="1" ht="15.75" thickBot="1" x14ac:dyDescent="0.3">
      <c r="A14" s="35" t="s">
        <v>62</v>
      </c>
      <c r="B14" s="35"/>
      <c r="C14" s="36">
        <v>3825.97</v>
      </c>
      <c r="D14" s="35" t="s">
        <v>59</v>
      </c>
      <c r="E14" s="36">
        <v>1</v>
      </c>
    </row>
    <row r="15" spans="1:5" s="37" customFormat="1" ht="15.75" thickBot="1" x14ac:dyDescent="0.3">
      <c r="A15" s="35" t="s">
        <v>63</v>
      </c>
      <c r="B15" s="35"/>
      <c r="C15" s="36">
        <v>1964.9</v>
      </c>
      <c r="D15" s="35" t="s">
        <v>6</v>
      </c>
      <c r="E15" s="36">
        <v>7</v>
      </c>
    </row>
    <row r="16" spans="1:5" s="37" customFormat="1" ht="15.75" thickBot="1" x14ac:dyDescent="0.3">
      <c r="A16" s="35" t="s">
        <v>63</v>
      </c>
      <c r="B16" s="35"/>
      <c r="C16" s="36">
        <v>2090.4</v>
      </c>
      <c r="D16" s="35" t="s">
        <v>6</v>
      </c>
      <c r="E16" s="36">
        <v>15</v>
      </c>
    </row>
    <row r="17" spans="1:5" s="37" customFormat="1" ht="15.75" thickBot="1" x14ac:dyDescent="0.3">
      <c r="A17" s="35" t="s">
        <v>64</v>
      </c>
      <c r="B17" s="35"/>
      <c r="C17" s="36">
        <v>117.5</v>
      </c>
      <c r="D17" s="35" t="s">
        <v>4</v>
      </c>
      <c r="E17" s="36">
        <v>25</v>
      </c>
    </row>
    <row r="18" spans="1:5" s="37" customFormat="1" ht="15.75" thickBot="1" x14ac:dyDescent="0.3">
      <c r="A18" s="35" t="s">
        <v>65</v>
      </c>
      <c r="B18" s="35"/>
      <c r="C18" s="36">
        <v>6072.4</v>
      </c>
      <c r="D18" s="35" t="s">
        <v>6</v>
      </c>
      <c r="E18" s="36">
        <v>10</v>
      </c>
    </row>
    <row r="19" spans="1:5" s="37" customFormat="1" ht="15.75" thickBot="1" x14ac:dyDescent="0.3">
      <c r="A19" s="35" t="s">
        <v>66</v>
      </c>
      <c r="B19" s="35"/>
      <c r="C19" s="36">
        <v>313533</v>
      </c>
      <c r="D19" s="35" t="s">
        <v>4</v>
      </c>
      <c r="E19" s="36">
        <v>330</v>
      </c>
    </row>
    <row r="20" spans="1:5" s="37" customFormat="1" ht="15.75" thickBot="1" x14ac:dyDescent="0.3">
      <c r="A20" s="35" t="s">
        <v>67</v>
      </c>
      <c r="B20" s="35"/>
      <c r="C20" s="36">
        <v>478.58</v>
      </c>
      <c r="D20" s="35" t="s">
        <v>4</v>
      </c>
      <c r="E20" s="36">
        <v>0.5</v>
      </c>
    </row>
    <row r="21" spans="1:5" s="37" customFormat="1" ht="15.75" thickBot="1" x14ac:dyDescent="0.3">
      <c r="A21" s="35" t="s">
        <v>68</v>
      </c>
      <c r="B21" s="35"/>
      <c r="C21" s="36">
        <v>3015.72</v>
      </c>
      <c r="D21" s="35" t="s">
        <v>59</v>
      </c>
      <c r="E21" s="36">
        <v>4</v>
      </c>
    </row>
    <row r="22" spans="1:5" s="37" customFormat="1" ht="15.75" thickBot="1" x14ac:dyDescent="0.3">
      <c r="A22" s="35" t="s">
        <v>69</v>
      </c>
      <c r="B22" s="35"/>
      <c r="C22" s="36">
        <v>609.99</v>
      </c>
      <c r="D22" s="35" t="s">
        <v>59</v>
      </c>
      <c r="E22" s="36">
        <v>1</v>
      </c>
    </row>
    <row r="23" spans="1:5" s="37" customFormat="1" ht="15.75" thickBot="1" x14ac:dyDescent="0.3">
      <c r="A23" s="35" t="s">
        <v>70</v>
      </c>
      <c r="B23" s="35"/>
      <c r="C23" s="36">
        <v>1339.97</v>
      </c>
      <c r="D23" s="35" t="s">
        <v>4</v>
      </c>
      <c r="E23" s="36">
        <v>1.8</v>
      </c>
    </row>
    <row r="24" spans="1:5" s="37" customFormat="1" ht="15.75" thickBot="1" x14ac:dyDescent="0.3">
      <c r="A24" s="35" t="s">
        <v>71</v>
      </c>
      <c r="B24" s="35"/>
      <c r="C24" s="36">
        <v>4697.5200000000004</v>
      </c>
      <c r="D24" s="35" t="s">
        <v>6</v>
      </c>
      <c r="E24" s="36">
        <v>4</v>
      </c>
    </row>
    <row r="25" spans="1:5" s="37" customFormat="1" ht="15.75" thickBot="1" x14ac:dyDescent="0.3">
      <c r="A25" s="35" t="s">
        <v>72</v>
      </c>
      <c r="B25" s="35"/>
      <c r="C25" s="36">
        <v>2821.98</v>
      </c>
      <c r="D25" s="35" t="s">
        <v>6</v>
      </c>
      <c r="E25" s="36">
        <v>2</v>
      </c>
    </row>
    <row r="26" spans="1:5" s="37" customFormat="1" ht="15.75" thickBot="1" x14ac:dyDescent="0.3">
      <c r="A26" s="35" t="s">
        <v>44</v>
      </c>
      <c r="B26" s="35"/>
      <c r="C26" s="36">
        <v>1806.32</v>
      </c>
      <c r="D26" s="35" t="s">
        <v>6</v>
      </c>
      <c r="E26" s="36">
        <v>2</v>
      </c>
    </row>
    <row r="27" spans="1:5" s="37" customFormat="1" ht="15.75" thickBot="1" x14ac:dyDescent="0.3">
      <c r="A27" s="35" t="s">
        <v>73</v>
      </c>
      <c r="B27" s="35"/>
      <c r="C27" s="36">
        <v>5150</v>
      </c>
      <c r="D27" s="35" t="s">
        <v>31</v>
      </c>
      <c r="E27" s="36">
        <v>5</v>
      </c>
    </row>
    <row r="28" spans="1:5" s="37" customFormat="1" ht="15.75" thickBot="1" x14ac:dyDescent="0.3">
      <c r="A28" s="35" t="s">
        <v>74</v>
      </c>
      <c r="B28" s="35"/>
      <c r="C28" s="36">
        <v>14730</v>
      </c>
      <c r="D28" s="35" t="s">
        <v>6</v>
      </c>
      <c r="E28" s="36">
        <v>10</v>
      </c>
    </row>
    <row r="29" spans="1:5" s="37" customFormat="1" ht="15.75" thickBot="1" x14ac:dyDescent="0.3">
      <c r="A29" s="35" t="s">
        <v>75</v>
      </c>
      <c r="B29" s="35"/>
      <c r="C29" s="36">
        <v>14730</v>
      </c>
      <c r="D29" s="35" t="s">
        <v>6</v>
      </c>
      <c r="E29" s="36">
        <v>10</v>
      </c>
    </row>
    <row r="30" spans="1:5" s="37" customFormat="1" ht="15.75" thickBot="1" x14ac:dyDescent="0.3">
      <c r="A30" s="35" t="s">
        <v>39</v>
      </c>
      <c r="B30" s="35"/>
      <c r="C30" s="36">
        <v>4386.6000000000004</v>
      </c>
      <c r="D30" s="35" t="s">
        <v>6</v>
      </c>
      <c r="E30" s="36">
        <v>4</v>
      </c>
    </row>
    <row r="31" spans="1:5" s="37" customFormat="1" ht="15.75" thickBot="1" x14ac:dyDescent="0.3">
      <c r="A31" s="35" t="s">
        <v>76</v>
      </c>
      <c r="B31" s="35"/>
      <c r="C31" s="36">
        <v>1790.38</v>
      </c>
      <c r="D31" s="35" t="s">
        <v>6</v>
      </c>
      <c r="E31" s="36">
        <v>2</v>
      </c>
    </row>
    <row r="32" spans="1:5" s="37" customFormat="1" ht="15.75" thickBot="1" x14ac:dyDescent="0.3">
      <c r="A32" s="35" t="s">
        <v>77</v>
      </c>
      <c r="B32" s="35"/>
      <c r="C32" s="36">
        <v>6576</v>
      </c>
      <c r="D32" s="35" t="s">
        <v>6</v>
      </c>
      <c r="E32" s="36">
        <v>6</v>
      </c>
    </row>
    <row r="33" spans="1:5" s="37" customFormat="1" ht="15.75" thickBot="1" x14ac:dyDescent="0.3">
      <c r="A33" s="35" t="s">
        <v>78</v>
      </c>
      <c r="B33" s="35"/>
      <c r="C33" s="36">
        <v>4734</v>
      </c>
      <c r="D33" s="35" t="s">
        <v>6</v>
      </c>
      <c r="E33" s="36">
        <v>6</v>
      </c>
    </row>
    <row r="34" spans="1:5" s="37" customFormat="1" ht="15.75" thickBot="1" x14ac:dyDescent="0.3">
      <c r="A34" s="35" t="s">
        <v>79</v>
      </c>
      <c r="B34" s="35"/>
      <c r="C34" s="36">
        <v>13470.24</v>
      </c>
      <c r="D34" s="35" t="s">
        <v>4</v>
      </c>
      <c r="E34" s="36">
        <v>16837.8</v>
      </c>
    </row>
    <row r="35" spans="1:5" s="37" customFormat="1" ht="15.75" thickBot="1" x14ac:dyDescent="0.3">
      <c r="A35" s="35" t="s">
        <v>80</v>
      </c>
      <c r="B35" s="35"/>
      <c r="C35" s="36">
        <v>15154.02</v>
      </c>
      <c r="D35" s="35" t="s">
        <v>4</v>
      </c>
      <c r="E35" s="36">
        <v>16837.8</v>
      </c>
    </row>
    <row r="36" spans="1:5" s="37" customFormat="1" ht="15.75" thickBot="1" x14ac:dyDescent="0.3">
      <c r="A36" s="35" t="s">
        <v>81</v>
      </c>
      <c r="B36" s="35"/>
      <c r="C36" s="36">
        <v>26772.12</v>
      </c>
      <c r="D36" s="35" t="s">
        <v>4</v>
      </c>
      <c r="E36" s="36">
        <v>16837.8</v>
      </c>
    </row>
    <row r="37" spans="1:5" s="37" customFormat="1" ht="15.75" thickBot="1" x14ac:dyDescent="0.3">
      <c r="A37" s="35" t="s">
        <v>82</v>
      </c>
      <c r="B37" s="35"/>
      <c r="C37" s="36">
        <v>27950.76</v>
      </c>
      <c r="D37" s="35" t="s">
        <v>4</v>
      </c>
      <c r="E37" s="36">
        <v>16837.8</v>
      </c>
    </row>
    <row r="38" spans="1:5" ht="15.75" thickBot="1" x14ac:dyDescent="0.3">
      <c r="A38" s="32" t="s">
        <v>83</v>
      </c>
      <c r="B38" s="32"/>
      <c r="C38" s="33">
        <v>41252.639999999999</v>
      </c>
      <c r="D38" s="32" t="s">
        <v>4</v>
      </c>
      <c r="E38" s="33">
        <v>16837.8</v>
      </c>
    </row>
    <row r="39" spans="1:5" ht="15.75" thickBot="1" x14ac:dyDescent="0.3">
      <c r="A39" s="32" t="s">
        <v>84</v>
      </c>
      <c r="B39" s="32"/>
      <c r="C39" s="33">
        <v>41252.639999999999</v>
      </c>
      <c r="D39" s="32" t="s">
        <v>4</v>
      </c>
      <c r="E39" s="33">
        <v>16837.8</v>
      </c>
    </row>
    <row r="40" spans="1:5" s="37" customFormat="1" ht="15.75" thickBot="1" x14ac:dyDescent="0.3">
      <c r="A40" s="35" t="s">
        <v>85</v>
      </c>
      <c r="B40" s="35"/>
      <c r="C40" s="36">
        <v>1450.96</v>
      </c>
      <c r="D40" s="35" t="s">
        <v>30</v>
      </c>
      <c r="E40" s="36">
        <v>2</v>
      </c>
    </row>
    <row r="41" spans="1:5" s="37" customFormat="1" ht="15.75" thickBot="1" x14ac:dyDescent="0.3">
      <c r="A41" s="35" t="s">
        <v>86</v>
      </c>
      <c r="B41" s="35"/>
      <c r="C41" s="36">
        <v>63310.13</v>
      </c>
      <c r="D41" s="35" t="s">
        <v>4</v>
      </c>
      <c r="E41" s="36">
        <v>16837.8</v>
      </c>
    </row>
    <row r="42" spans="1:5" s="37" customFormat="1" ht="15.75" thickBot="1" x14ac:dyDescent="0.3">
      <c r="A42" s="35" t="s">
        <v>87</v>
      </c>
      <c r="B42" s="35"/>
      <c r="C42" s="36">
        <v>66509.31</v>
      </c>
      <c r="D42" s="35" t="s">
        <v>4</v>
      </c>
      <c r="E42" s="36">
        <v>16837.8</v>
      </c>
    </row>
    <row r="43" spans="1:5" ht="15.75" thickBot="1" x14ac:dyDescent="0.3">
      <c r="A43" s="32" t="s">
        <v>88</v>
      </c>
      <c r="B43" s="32"/>
      <c r="C43" s="33">
        <v>8127.6</v>
      </c>
      <c r="D43" s="32" t="s">
        <v>6</v>
      </c>
      <c r="E43" s="33">
        <v>24</v>
      </c>
    </row>
    <row r="44" spans="1:5" ht="15.75" thickBot="1" x14ac:dyDescent="0.3">
      <c r="A44" s="32" t="s">
        <v>89</v>
      </c>
      <c r="B44" s="32"/>
      <c r="C44" s="33">
        <v>209.92</v>
      </c>
      <c r="D44" s="32" t="s">
        <v>59</v>
      </c>
      <c r="E44" s="33">
        <v>0.33</v>
      </c>
    </row>
    <row r="45" spans="1:5" ht="15.75" thickBot="1" x14ac:dyDescent="0.3">
      <c r="A45" s="32" t="s">
        <v>90</v>
      </c>
      <c r="B45" s="32"/>
      <c r="C45" s="33">
        <v>182.01</v>
      </c>
      <c r="D45" s="32" t="s">
        <v>5</v>
      </c>
      <c r="E45" s="33">
        <v>0.3</v>
      </c>
    </row>
    <row r="46" spans="1:5" s="37" customFormat="1" ht="15.75" thickBot="1" x14ac:dyDescent="0.3">
      <c r="A46" s="35" t="s">
        <v>32</v>
      </c>
      <c r="B46" s="35"/>
      <c r="C46" s="36">
        <v>171.34</v>
      </c>
      <c r="D46" s="35" t="s">
        <v>59</v>
      </c>
      <c r="E46" s="36">
        <v>1</v>
      </c>
    </row>
    <row r="47" spans="1:5" s="37" customFormat="1" ht="15.75" thickBot="1" x14ac:dyDescent="0.3">
      <c r="A47" s="35" t="s">
        <v>43</v>
      </c>
      <c r="B47" s="35"/>
      <c r="C47" s="36">
        <v>547.24</v>
      </c>
      <c r="D47" s="35" t="s">
        <v>4</v>
      </c>
      <c r="E47" s="36">
        <v>4</v>
      </c>
    </row>
    <row r="48" spans="1:5" s="37" customFormat="1" ht="15.75" thickBot="1" x14ac:dyDescent="0.3">
      <c r="A48" s="35" t="s">
        <v>91</v>
      </c>
      <c r="B48" s="35"/>
      <c r="C48" s="36">
        <v>1347.02</v>
      </c>
      <c r="D48" s="35" t="s">
        <v>4</v>
      </c>
      <c r="E48" s="36">
        <v>16837.8</v>
      </c>
    </row>
    <row r="49" spans="1:5" s="37" customFormat="1" ht="15.75" thickBot="1" x14ac:dyDescent="0.3">
      <c r="A49" s="35" t="s">
        <v>92</v>
      </c>
      <c r="B49" s="35"/>
      <c r="C49" s="36">
        <v>1515.4</v>
      </c>
      <c r="D49" s="35" t="s">
        <v>4</v>
      </c>
      <c r="E49" s="36">
        <v>16837.8</v>
      </c>
    </row>
    <row r="50" spans="1:5" s="37" customFormat="1" ht="15.75" thickBot="1" x14ac:dyDescent="0.3">
      <c r="A50" s="35" t="s">
        <v>93</v>
      </c>
      <c r="B50" s="35"/>
      <c r="C50" s="36">
        <v>6398.36</v>
      </c>
      <c r="D50" s="35" t="s">
        <v>4</v>
      </c>
      <c r="E50" s="36">
        <v>16837.8</v>
      </c>
    </row>
    <row r="51" spans="1:5" s="37" customFormat="1" ht="15.75" thickBot="1" x14ac:dyDescent="0.3">
      <c r="A51" s="35" t="s">
        <v>94</v>
      </c>
      <c r="B51" s="35"/>
      <c r="C51" s="36">
        <v>6398.36</v>
      </c>
      <c r="D51" s="35" t="s">
        <v>4</v>
      </c>
      <c r="E51" s="36">
        <v>16837.8</v>
      </c>
    </row>
    <row r="52" spans="1:5" s="37" customFormat="1" ht="15.75" thickBot="1" x14ac:dyDescent="0.3">
      <c r="A52" s="35" t="s">
        <v>42</v>
      </c>
      <c r="B52" s="35"/>
      <c r="C52" s="36">
        <v>607.30999999999995</v>
      </c>
      <c r="D52" s="35" t="s">
        <v>59</v>
      </c>
      <c r="E52" s="36">
        <v>1</v>
      </c>
    </row>
    <row r="53" spans="1:5" s="37" customFormat="1" ht="15.75" thickBot="1" x14ac:dyDescent="0.3">
      <c r="A53" s="35" t="s">
        <v>41</v>
      </c>
      <c r="B53" s="35"/>
      <c r="C53" s="36">
        <v>810.42</v>
      </c>
      <c r="D53" s="35" t="s">
        <v>40</v>
      </c>
      <c r="E53" s="36">
        <v>3</v>
      </c>
    </row>
    <row r="54" spans="1:5" ht="15.75" thickBot="1" x14ac:dyDescent="0.3">
      <c r="A54" s="32" t="s">
        <v>34</v>
      </c>
      <c r="B54" s="32"/>
      <c r="C54" s="33">
        <v>540</v>
      </c>
      <c r="D54" s="32" t="s">
        <v>33</v>
      </c>
      <c r="E54" s="33">
        <v>0.6</v>
      </c>
    </row>
    <row r="55" spans="1:5" s="37" customFormat="1" ht="15.75" thickBot="1" x14ac:dyDescent="0.3">
      <c r="A55" s="35" t="s">
        <v>95</v>
      </c>
      <c r="B55" s="35"/>
      <c r="C55" s="36">
        <v>1656.8</v>
      </c>
      <c r="D55" s="35" t="s">
        <v>6</v>
      </c>
      <c r="E55" s="36">
        <v>40</v>
      </c>
    </row>
    <row r="56" spans="1:5" s="37" customFormat="1" ht="15.75" thickBot="1" x14ac:dyDescent="0.3">
      <c r="A56" s="35" t="s">
        <v>96</v>
      </c>
      <c r="B56" s="35"/>
      <c r="C56" s="36">
        <v>15040</v>
      </c>
      <c r="D56" s="35" t="s">
        <v>6</v>
      </c>
      <c r="E56" s="36">
        <v>10</v>
      </c>
    </row>
    <row r="57" spans="1:5" ht="15.75" thickBot="1" x14ac:dyDescent="0.3">
      <c r="A57" s="32"/>
      <c r="B57" s="32"/>
      <c r="C57" s="34">
        <v>811715.68</v>
      </c>
      <c r="D57" s="32"/>
      <c r="E57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2018-03-13T05:11:01Z</cp:lastPrinted>
  <dcterms:created xsi:type="dcterms:W3CDTF">2016-03-18T02:51:51Z</dcterms:created>
  <dcterms:modified xsi:type="dcterms:W3CDTF">2021-03-10T01:54:18Z</dcterms:modified>
</cp:coreProperties>
</file>