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Лист1!$A$11:$E$107</definedName>
  </definedNames>
  <calcPr calcId="125725"/>
</workbook>
</file>

<file path=xl/calcChain.xml><?xml version="1.0" encoding="utf-8"?>
<calcChain xmlns="http://schemas.openxmlformats.org/spreadsheetml/2006/main">
  <c r="B78" i="1"/>
  <c r="B77"/>
  <c r="C54" l="1"/>
  <c r="C53"/>
  <c r="C52"/>
  <c r="C56"/>
  <c r="C39" l="1"/>
  <c r="D3" i="4"/>
  <c r="D7" s="1"/>
  <c r="D6"/>
  <c r="C17" i="1"/>
  <c r="C93"/>
  <c r="C89"/>
  <c r="C83"/>
  <c r="C79"/>
  <c r="C32"/>
  <c r="C29"/>
  <c r="C26"/>
  <c r="C23"/>
  <c r="C103"/>
  <c r="C102" s="1"/>
  <c r="C86" l="1"/>
  <c r="C104" s="1"/>
  <c r="A152" i="2" l="1"/>
  <c r="C109" i="1"/>
  <c r="C105"/>
  <c r="C19"/>
  <c r="C18" s="1"/>
  <c r="C21" l="1"/>
  <c r="C106"/>
  <c r="C107" s="1"/>
  <c r="B93"/>
  <c r="B79"/>
  <c r="B103" l="1"/>
  <c r="B102" s="1"/>
  <c r="B89"/>
  <c r="B86"/>
  <c r="B83"/>
  <c r="B29"/>
  <c r="B26"/>
  <c r="B23"/>
  <c r="B104" l="1"/>
</calcChain>
</file>

<file path=xl/sharedStrings.xml><?xml version="1.0" encoding="utf-8"?>
<sst xmlns="http://schemas.openxmlformats.org/spreadsheetml/2006/main" count="347" uniqueCount="151">
  <si>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</si>
  <si>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</si>
  <si>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</si>
  <si>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</si>
  <si>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</si>
  <si>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</si>
  <si>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</si>
  <si>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</si>
  <si>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</si>
  <si>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</si>
  <si>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</si>
  <si>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</si>
  <si>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</si>
  <si>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</si>
  <si>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</si>
  <si>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</si>
  <si>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</si>
  <si>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</si>
  <si>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</si>
  <si>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</si>
  <si>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</si>
  <si>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</si>
  <si>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</si>
  <si>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</si>
  <si>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</si>
  <si>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</si>
  <si>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</si>
  <si>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</si>
  <si>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Заб. Рабочего, д. 15</t>
  </si>
  <si>
    <t>Чел.</t>
  </si>
  <si>
    <t>Выезд а/машины по заявке</t>
  </si>
  <si>
    <t>выезд</t>
  </si>
  <si>
    <t>м2</t>
  </si>
  <si>
    <t>Дератизация</t>
  </si>
  <si>
    <t>дом</t>
  </si>
  <si>
    <t>Закрытие и открытие стояков</t>
  </si>
  <si>
    <t>1 стояк</t>
  </si>
  <si>
    <t>шт</t>
  </si>
  <si>
    <t>Замена электропроводки</t>
  </si>
  <si>
    <t>м</t>
  </si>
  <si>
    <t>Перезапуск (удаление воздуха) стояков отопления</t>
  </si>
  <si>
    <t>Устранение свищей хомутами</t>
  </si>
  <si>
    <t>осмотр подвала</t>
  </si>
  <si>
    <t>раз</t>
  </si>
  <si>
    <t>осмотр сантехоборудования</t>
  </si>
  <si>
    <t>Предварительный анализ финансово-экономической деятельности ООО "Лидер" за период с 01.01.2017 г. по 31.12.2017 г.</t>
  </si>
  <si>
    <t>СОВЕТ ДОМА</t>
  </si>
  <si>
    <t>______________________</t>
  </si>
  <si>
    <t>_________________В.С. Сахаровский</t>
  </si>
  <si>
    <t xml:space="preserve">ООО "Лидер" ЖЭУ № 6 </t>
  </si>
  <si>
    <t>сброс воздуха со стояков отопления</t>
  </si>
  <si>
    <t>пролив фановой трубы водой (очистка от льда)</t>
  </si>
  <si>
    <t>навеска замка на чердачные и технические люки с ус</t>
  </si>
  <si>
    <t>Ремонт технического люка</t>
  </si>
  <si>
    <t>Ремонт дверных полотен</t>
  </si>
  <si>
    <t>Кол-во</t>
  </si>
  <si>
    <t>Ед.изм</t>
  </si>
  <si>
    <t>Сумма</t>
  </si>
  <si>
    <t>Наименование работ</t>
  </si>
  <si>
    <t>Сальдо начальное на 01.01.2019 г.</t>
  </si>
  <si>
    <t>период: 01.01.2019-31.12.2019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</si>
  <si>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</si>
  <si>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</si>
  <si>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</si>
  <si>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на 31.12.2019 г.</t>
  </si>
  <si>
    <t>Вывод летнего водопровода</t>
  </si>
  <si>
    <t>шт.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</si>
  <si>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</si>
  <si>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</si>
  <si>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</si>
  <si>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</si>
  <si>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ДератизациЯ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</si>
  <si>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</si>
  <si>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</si>
  <si>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закрытой а</t>
  </si>
  <si>
    <t>Изготовление короба и ремонт перегородки</t>
  </si>
  <si>
    <t>подъезд</t>
  </si>
  <si>
    <t>Организация мест накоп.ртуть сод-х ламп 3,4 кв. 20</t>
  </si>
  <si>
    <t>Очистка подвала, З-рабочего д.15</t>
  </si>
  <si>
    <t>Очистка подвала, ул. З-рабочего д.15</t>
  </si>
  <si>
    <t>узел</t>
  </si>
  <si>
    <t>Пролив фановой трубы водой (очистка от льда)</t>
  </si>
  <si>
    <t>Прочистка вентиляции</t>
  </si>
  <si>
    <t>Регулировка теплоносителя</t>
  </si>
  <si>
    <t>Ремонт балансира</t>
  </si>
  <si>
    <t>Ремонт лодки</t>
  </si>
  <si>
    <t>Ремонт металического ограждения лестниц</t>
  </si>
  <si>
    <t>п/м</t>
  </si>
  <si>
    <t>Ремонт песочницы с добавлением нового материала</t>
  </si>
  <si>
    <t>Ремонт стояка ГВС</t>
  </si>
  <si>
    <t>1 кв.</t>
  </si>
  <si>
    <t>Ремонт чердачного люка</t>
  </si>
  <si>
    <t>Сварка свищей на стояках</t>
  </si>
  <si>
    <t>Смена вентиля до 20 мм</t>
  </si>
  <si>
    <t>Смена стекл</t>
  </si>
  <si>
    <t>Смена труб ГВС д. 32 мм</t>
  </si>
  <si>
    <t>Смена труб из водогазопроводных труб д.20 с произв</t>
  </si>
  <si>
    <t>Смена труб канализации д.100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</si>
  <si>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</si>
  <si>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</si>
  <si>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</si>
  <si>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</si>
  <si>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</si>
  <si>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</si>
  <si>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</si>
  <si>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</si>
  <si>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</si>
  <si>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</si>
  <si>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информационного стенда</t>
  </si>
  <si>
    <t>Установка светильников с датчиком на движение</t>
  </si>
  <si>
    <t>Установка сеток на окно</t>
  </si>
  <si>
    <t>Устройство навеса над песочницей</t>
  </si>
  <si>
    <t>Утепление продухов изовером</t>
  </si>
  <si>
    <t>Хол.вода потр.при содер.общ.имущ. в МКД 1,2 кв.201</t>
  </si>
  <si>
    <t>Хол.вода потр.при содер.общ.имущ. в МКД 3,4 кв.201</t>
  </si>
  <si>
    <t>Частичная замена стояка КНС</t>
  </si>
  <si>
    <t>Электрическая энергия потр.при содержании общего и</t>
  </si>
  <si>
    <t>замена розлива ГВС</t>
  </si>
  <si>
    <t>розлив</t>
  </si>
  <si>
    <t>замена розлива ХВС</t>
  </si>
  <si>
    <t>очистка кровли домов от снега и сосулек</t>
  </si>
  <si>
    <t>1 м2</t>
  </si>
  <si>
    <t>регулировка теплоносителя</t>
  </si>
  <si>
    <t>ремонт подъезда № 1</t>
  </si>
  <si>
    <t>ремонт подъезда № 2</t>
  </si>
  <si>
    <t>ремонт подъезда № 3</t>
  </si>
  <si>
    <t>ремонт подъезда № 5</t>
  </si>
  <si>
    <t>ремонт подъезда № 6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</si>
  <si>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</si>
  <si>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</si>
  <si>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</si>
  <si>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</si>
  <si>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</si>
  <si>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</si>
  <si>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Тех.обслуживание ГО К=0,6;0,8;0,85;0,9;1 (3,4 кв.2019)</t>
  </si>
  <si>
    <t>Тех.обслуживание ГО к=0,6;0,8;0,85;0,9;1 (1,2 кв.2019)</t>
  </si>
  <si>
    <t>16. Всего расходов по дому на 31.12.2019 г.</t>
  </si>
  <si>
    <t>17. Всего расходов по дому с НДС на 31.12.2019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</si>
  <si>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</si>
  <si>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</si>
  <si>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>КГБУ ЗабГеоИнформЦентр</t>
  </si>
  <si>
    <t>вносились изменения</t>
  </si>
  <si>
    <t xml:space="preserve"> -     </t>
  </si>
  <si>
    <t xml:space="preserve">20. Штраф ГЖИ </t>
  </si>
  <si>
    <t>СОГЛАСОВАНО</t>
  </si>
  <si>
    <t>Директор ООО "Лидер"</t>
  </si>
  <si>
    <t>Собственник жилого помещения</t>
  </si>
  <si>
    <t>__________________Рябов А.М.</t>
  </si>
  <si>
    <t>"___" ____________2019 г.</t>
  </si>
  <si>
    <t>________________</t>
  </si>
  <si>
    <t>Предварительный анализ финансово-экономической деятельности ООО "Лидер" за период с 01.01.2019 г. по 31.12.2019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</si>
</sst>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12" fillId="0" borderId="0" xfId="0" applyFont="1" applyFill="1" applyAlignment="1">
      <alignment horizontal="left" vertical="center"/>
    </xf>
    <xf numFmtId="164" fontId="12" fillId="0" borderId="0" xfId="0" applyNumberFormat="1" applyFont="1" applyFill="1" applyAlignment="1">
      <alignment horizontal="center" vertical="center"/>
    </xf>
    <xf numFmtId="43" fontId="1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0" fillId="0" borderId="0" xfId="0" applyFill="1"/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4" fontId="6" fillId="0" borderId="2" xfId="3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0" borderId="0" xfId="0"/>
    <xf numFmtId="0" fontId="13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3" borderId="0" xfId="0" applyFill="1"/>
    <xf numFmtId="0" fontId="0" fillId="4" borderId="3" xfId="0" applyFill="1" applyBorder="1"/>
    <xf numFmtId="0" fontId="0" fillId="4" borderId="0" xfId="0" applyFill="1"/>
    <xf numFmtId="0" fontId="4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3" fontId="6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3" fontId="12" fillId="0" borderId="4" xfId="3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/>
    <xf numFmtId="4" fontId="6" fillId="0" borderId="2" xfId="0" applyNumberFormat="1" applyFont="1" applyFill="1" applyBorder="1" applyAlignment="1">
      <alignment horizontal="center"/>
    </xf>
    <xf numFmtId="4" fontId="0" fillId="4" borderId="3" xfId="0" applyNumberFormat="1" applyFill="1" applyBorder="1"/>
    <xf numFmtId="4" fontId="8" fillId="0" borderId="2" xfId="0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43" fontId="12" fillId="0" borderId="0" xfId="3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 wrapText="1"/>
    </xf>
    <xf numFmtId="164" fontId="10" fillId="4" borderId="0" xfId="0" applyNumberFormat="1" applyFont="1" applyFill="1" applyAlignment="1">
      <alignment horizontal="center" vertical="center" wrapText="1"/>
    </xf>
    <xf numFmtId="2" fontId="10" fillId="4" borderId="0" xfId="0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left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topLeftCell="A4" workbookViewId="0">
      <selection activeCell="J12" sqref="J12"/>
    </sheetView>
  </sheetViews>
  <sheetFormatPr defaultRowHeight="15" outlineLevelRow="2"/>
  <cols>
    <col min="1" max="1" width="59.5703125" style="25" customWidth="1"/>
    <col min="2" max="2" width="15.5703125" style="26" hidden="1" customWidth="1"/>
    <col min="3" max="3" width="15.5703125" style="51" customWidth="1"/>
    <col min="4" max="4" width="9.28515625" style="25" customWidth="1"/>
    <col min="5" max="5" width="14.42578125" style="27" customWidth="1"/>
    <col min="6" max="6" width="8.42578125" style="4" customWidth="1"/>
    <col min="7" max="16384" width="9.140625" style="4"/>
  </cols>
  <sheetData>
    <row r="1" spans="1:5" ht="37.5" hidden="1" customHeight="1">
      <c r="A1" s="55" t="s">
        <v>45</v>
      </c>
      <c r="B1" s="55"/>
      <c r="C1" s="55"/>
      <c r="D1" s="55"/>
      <c r="E1" s="55"/>
    </row>
    <row r="2" spans="1:5" ht="17.25" hidden="1" customHeight="1">
      <c r="A2" s="5" t="s">
        <v>46</v>
      </c>
      <c r="B2" s="6"/>
      <c r="C2" s="56" t="s">
        <v>49</v>
      </c>
      <c r="D2" s="56"/>
      <c r="E2" s="56"/>
    </row>
    <row r="3" spans="1:5" ht="15.75" hidden="1">
      <c r="A3" s="7" t="s">
        <v>47</v>
      </c>
      <c r="B3" s="6"/>
      <c r="C3" s="57" t="s">
        <v>48</v>
      </c>
      <c r="D3" s="57"/>
      <c r="E3" s="57"/>
    </row>
    <row r="4" spans="1:5" ht="38.25" customHeight="1">
      <c r="A4" s="55" t="s">
        <v>150</v>
      </c>
      <c r="B4" s="55"/>
      <c r="C4" s="55"/>
      <c r="D4" s="55"/>
      <c r="E4" s="55"/>
    </row>
    <row r="5" spans="1:5" ht="15.75" hidden="1">
      <c r="A5" s="1"/>
      <c r="B5" s="2"/>
      <c r="C5" s="58"/>
      <c r="D5" s="58"/>
      <c r="E5" s="3"/>
    </row>
    <row r="6" spans="1:5" s="62" customFormat="1">
      <c r="A6" s="59" t="s">
        <v>144</v>
      </c>
      <c r="B6" s="60"/>
      <c r="C6" s="61" t="s">
        <v>144</v>
      </c>
      <c r="D6" s="61"/>
      <c r="E6" s="61"/>
    </row>
    <row r="7" spans="1:5" s="62" customFormat="1">
      <c r="A7" s="59" t="s">
        <v>145</v>
      </c>
      <c r="B7" s="60"/>
      <c r="C7" s="61" t="s">
        <v>146</v>
      </c>
      <c r="D7" s="61"/>
      <c r="E7" s="61"/>
    </row>
    <row r="8" spans="1:5" s="62" customFormat="1">
      <c r="A8" s="59" t="s">
        <v>147</v>
      </c>
      <c r="B8" s="60"/>
      <c r="C8" s="61" t="s">
        <v>149</v>
      </c>
      <c r="D8" s="61"/>
      <c r="E8" s="61"/>
    </row>
    <row r="9" spans="1:5" s="62" customFormat="1" ht="22.5" customHeight="1">
      <c r="A9" s="59" t="s">
        <v>148</v>
      </c>
      <c r="B9" s="60"/>
      <c r="C9" s="63" t="s">
        <v>148</v>
      </c>
      <c r="D9" s="63"/>
      <c r="E9" s="63"/>
    </row>
    <row r="10" spans="1:5" ht="1.5" customHeight="1">
      <c r="A10" s="1"/>
      <c r="B10" s="2"/>
      <c r="C10" s="42"/>
      <c r="D10" s="42"/>
      <c r="E10" s="3"/>
    </row>
    <row r="11" spans="1:5" ht="23.25" customHeight="1">
      <c r="A11" s="8" t="s">
        <v>28</v>
      </c>
      <c r="B11" s="9" t="s">
        <v>5</v>
      </c>
      <c r="C11" s="53" t="s">
        <v>60</v>
      </c>
      <c r="D11" s="53"/>
      <c r="E11" s="53"/>
    </row>
    <row r="12" spans="1:5" ht="57">
      <c r="A12" s="10" t="s">
        <v>3</v>
      </c>
      <c r="B12" s="11" t="s">
        <v>0</v>
      </c>
      <c r="C12" s="43" t="s">
        <v>26</v>
      </c>
      <c r="D12" s="12" t="s">
        <v>1</v>
      </c>
      <c r="E12" s="13" t="s">
        <v>2</v>
      </c>
    </row>
    <row r="13" spans="1:5">
      <c r="A13" s="29" t="s">
        <v>59</v>
      </c>
      <c r="B13" s="11"/>
      <c r="C13" s="43">
        <v>1413979.9101999998</v>
      </c>
      <c r="D13" s="14" t="s">
        <v>25</v>
      </c>
      <c r="E13" s="13"/>
    </row>
    <row r="14" spans="1:5">
      <c r="A14" s="54" t="s">
        <v>27</v>
      </c>
      <c r="B14" s="54"/>
      <c r="C14" s="54"/>
      <c r="D14" s="54"/>
      <c r="E14" s="54"/>
    </row>
    <row r="15" spans="1:5" ht="28.5">
      <c r="A15" s="29" t="s">
        <v>61</v>
      </c>
      <c r="B15" s="11"/>
      <c r="C15" s="44">
        <v>1676972.95</v>
      </c>
      <c r="D15" s="14" t="s">
        <v>25</v>
      </c>
      <c r="E15" s="13"/>
    </row>
    <row r="16" spans="1:5">
      <c r="A16" s="29" t="s">
        <v>62</v>
      </c>
      <c r="B16" s="11"/>
      <c r="C16" s="44">
        <v>1549808.88</v>
      </c>
      <c r="D16" s="14" t="s">
        <v>25</v>
      </c>
      <c r="E16" s="13"/>
    </row>
    <row r="17" spans="1:5">
      <c r="A17" s="29" t="s">
        <v>63</v>
      </c>
      <c r="B17" s="11"/>
      <c r="C17" s="43">
        <f>C16-C15</f>
        <v>-127164.07000000007</v>
      </c>
      <c r="D17" s="14" t="s">
        <v>25</v>
      </c>
      <c r="E17" s="13"/>
    </row>
    <row r="18" spans="1:5">
      <c r="A18" s="10" t="s">
        <v>7</v>
      </c>
      <c r="B18" s="11"/>
      <c r="C18" s="43">
        <f>C19+C20</f>
        <v>352331.87</v>
      </c>
      <c r="D18" s="14" t="s">
        <v>25</v>
      </c>
      <c r="E18" s="13"/>
    </row>
    <row r="19" spans="1:5" s="15" customFormat="1" outlineLevel="2">
      <c r="A19" s="10" t="s">
        <v>8</v>
      </c>
      <c r="B19" s="11"/>
      <c r="C19" s="45">
        <f>792.96*12+900*12</f>
        <v>20315.52</v>
      </c>
      <c r="D19" s="14" t="s">
        <v>25</v>
      </c>
      <c r="E19" s="13"/>
    </row>
    <row r="20" spans="1:5" s="15" customFormat="1" outlineLevel="2">
      <c r="A20" s="37" t="s">
        <v>140</v>
      </c>
      <c r="B20" s="11"/>
      <c r="C20" s="45">
        <v>332016.34999999998</v>
      </c>
      <c r="D20" s="14"/>
      <c r="E20" s="13"/>
    </row>
    <row r="21" spans="1:5" s="15" customFormat="1" outlineLevel="2">
      <c r="A21" s="28" t="s">
        <v>64</v>
      </c>
      <c r="B21" s="9"/>
      <c r="C21" s="44">
        <f>C15+C18</f>
        <v>2029304.8199999998</v>
      </c>
      <c r="D21" s="14" t="s">
        <v>25</v>
      </c>
      <c r="E21" s="16"/>
    </row>
    <row r="22" spans="1:5">
      <c r="A22" s="52" t="s">
        <v>9</v>
      </c>
      <c r="B22" s="52"/>
      <c r="C22" s="52"/>
      <c r="D22" s="52"/>
      <c r="E22" s="52"/>
    </row>
    <row r="23" spans="1:5" s="15" customFormat="1" ht="29.25" outlineLevel="2" thickBot="1">
      <c r="A23" s="8" t="s">
        <v>10</v>
      </c>
      <c r="B23" s="9" t="e">
        <f>#REF!</f>
        <v>#REF!</v>
      </c>
      <c r="C23" s="44">
        <f>SUM(C24:C25)</f>
        <v>242394.5</v>
      </c>
      <c r="D23" s="17"/>
      <c r="E23" s="16"/>
    </row>
    <row r="24" spans="1:5" s="31" customFormat="1" ht="15.75" thickBot="1">
      <c r="A24" s="33" t="s">
        <v>128</v>
      </c>
      <c r="B24" s="33"/>
      <c r="C24" s="46">
        <v>107223.92</v>
      </c>
      <c r="D24" s="33" t="s">
        <v>32</v>
      </c>
      <c r="E24" s="33">
        <v>28517</v>
      </c>
    </row>
    <row r="25" spans="1:5" s="31" customFormat="1" ht="15.75" thickBot="1">
      <c r="A25" s="33" t="s">
        <v>129</v>
      </c>
      <c r="B25" s="33"/>
      <c r="C25" s="46">
        <v>135170.57999999999</v>
      </c>
      <c r="D25" s="33" t="s">
        <v>32</v>
      </c>
      <c r="E25" s="33">
        <v>34220.400000000001</v>
      </c>
    </row>
    <row r="26" spans="1:5" s="15" customFormat="1" ht="29.25" outlineLevel="2" thickBot="1">
      <c r="A26" s="8" t="s">
        <v>11</v>
      </c>
      <c r="B26" s="9" t="e">
        <f>#REF!</f>
        <v>#REF!</v>
      </c>
      <c r="C26" s="44">
        <f>SUM(C27:C28)</f>
        <v>86685.93</v>
      </c>
      <c r="D26" s="17"/>
      <c r="E26" s="16"/>
    </row>
    <row r="27" spans="1:5" s="31" customFormat="1" ht="15.75" thickBot="1">
      <c r="A27" s="33" t="s">
        <v>102</v>
      </c>
      <c r="B27" s="33"/>
      <c r="C27" s="46">
        <v>41714.720000000001</v>
      </c>
      <c r="D27" s="33" t="s">
        <v>32</v>
      </c>
      <c r="E27" s="33">
        <v>26235.66</v>
      </c>
    </row>
    <row r="28" spans="1:5" s="31" customFormat="1" ht="15.75" thickBot="1">
      <c r="A28" s="33" t="s">
        <v>103</v>
      </c>
      <c r="B28" s="33"/>
      <c r="C28" s="46">
        <v>44971.21</v>
      </c>
      <c r="D28" s="33" t="s">
        <v>32</v>
      </c>
      <c r="E28" s="33">
        <v>27091.1</v>
      </c>
    </row>
    <row r="29" spans="1:5" ht="29.25" thickBot="1">
      <c r="A29" s="8" t="s">
        <v>12</v>
      </c>
      <c r="B29" s="18" t="e">
        <f>#REF!+#REF!</f>
        <v>#REF!</v>
      </c>
      <c r="C29" s="44">
        <f>SUM(C30:C31)</f>
        <v>143124.94</v>
      </c>
      <c r="D29" s="19"/>
      <c r="E29" s="16"/>
    </row>
    <row r="30" spans="1:5" s="31" customFormat="1" ht="15.75" thickBot="1">
      <c r="A30" s="33" t="s">
        <v>67</v>
      </c>
      <c r="B30" s="33"/>
      <c r="C30" s="46">
        <v>71562.47</v>
      </c>
      <c r="D30" s="33" t="s">
        <v>29</v>
      </c>
      <c r="E30" s="33">
        <v>1351</v>
      </c>
    </row>
    <row r="31" spans="1:5" s="31" customFormat="1" ht="15.75" thickBot="1">
      <c r="A31" s="33" t="s">
        <v>68</v>
      </c>
      <c r="B31" s="33"/>
      <c r="C31" s="46">
        <v>71562.47</v>
      </c>
      <c r="D31" s="33" t="s">
        <v>29</v>
      </c>
      <c r="E31" s="33">
        <v>1351</v>
      </c>
    </row>
    <row r="32" spans="1:5" s="15" customFormat="1" ht="43.5" outlineLevel="2" thickBot="1">
      <c r="A32" s="8" t="s">
        <v>13</v>
      </c>
      <c r="B32" s="9"/>
      <c r="C32" s="44">
        <f>SUM(C33:C38)</f>
        <v>34847.78</v>
      </c>
      <c r="D32" s="17"/>
      <c r="E32" s="16"/>
    </row>
    <row r="33" spans="1:5" s="31" customFormat="1" ht="15.75" thickBot="1">
      <c r="A33" s="33" t="s">
        <v>130</v>
      </c>
      <c r="B33" s="33"/>
      <c r="C33" s="46">
        <v>2566.5300000000002</v>
      </c>
      <c r="D33" s="33" t="s">
        <v>32</v>
      </c>
      <c r="E33" s="33">
        <v>28517</v>
      </c>
    </row>
    <row r="34" spans="1:5" s="31" customFormat="1" ht="15.75" thickBot="1">
      <c r="A34" s="33" t="s">
        <v>131</v>
      </c>
      <c r="B34" s="33"/>
      <c r="C34" s="46">
        <v>3079.84</v>
      </c>
      <c r="D34" s="33" t="s">
        <v>32</v>
      </c>
      <c r="E34" s="33">
        <v>34220.400000000001</v>
      </c>
    </row>
    <row r="35" spans="1:5" s="31" customFormat="1" ht="15.75" thickBot="1">
      <c r="A35" s="33" t="s">
        <v>132</v>
      </c>
      <c r="B35" s="33"/>
      <c r="C35" s="46">
        <v>2281.36</v>
      </c>
      <c r="D35" s="33" t="s">
        <v>32</v>
      </c>
      <c r="E35" s="33">
        <v>28517</v>
      </c>
    </row>
    <row r="36" spans="1:5" s="31" customFormat="1" ht="15.75" thickBot="1">
      <c r="A36" s="33" t="s">
        <v>133</v>
      </c>
      <c r="B36" s="33"/>
      <c r="C36" s="46">
        <v>3079.84</v>
      </c>
      <c r="D36" s="33" t="s">
        <v>32</v>
      </c>
      <c r="E36" s="33">
        <v>34220.400000000001</v>
      </c>
    </row>
    <row r="37" spans="1:5" s="31" customFormat="1" ht="15.75" thickBot="1">
      <c r="A37" s="33" t="s">
        <v>116</v>
      </c>
      <c r="B37" s="33"/>
      <c r="C37" s="46">
        <v>10836.46</v>
      </c>
      <c r="D37" s="33" t="s">
        <v>32</v>
      </c>
      <c r="E37" s="33">
        <v>28517</v>
      </c>
    </row>
    <row r="38" spans="1:5" s="31" customFormat="1" ht="15.75" thickBot="1">
      <c r="A38" s="33" t="s">
        <v>116</v>
      </c>
      <c r="B38" s="33"/>
      <c r="C38" s="46">
        <v>13003.75</v>
      </c>
      <c r="D38" s="33" t="s">
        <v>32</v>
      </c>
      <c r="E38" s="33">
        <v>34220.400000000001</v>
      </c>
    </row>
    <row r="39" spans="1:5" s="15" customFormat="1" ht="43.5" outlineLevel="2" thickBot="1">
      <c r="A39" s="8" t="s">
        <v>14</v>
      </c>
      <c r="B39" s="20"/>
      <c r="C39" s="44">
        <f>SUM(C40:C55)</f>
        <v>243871.32</v>
      </c>
      <c r="D39" s="20"/>
      <c r="E39" s="20"/>
    </row>
    <row r="40" spans="1:5" s="31" customFormat="1" ht="15.75" thickBot="1">
      <c r="A40" s="33" t="s">
        <v>81</v>
      </c>
      <c r="B40" s="33"/>
      <c r="C40" s="46">
        <v>2583.35</v>
      </c>
      <c r="D40" s="33" t="s">
        <v>66</v>
      </c>
      <c r="E40" s="33">
        <v>7</v>
      </c>
    </row>
    <row r="41" spans="1:5" s="31" customFormat="1" ht="15.75" thickBot="1">
      <c r="A41" s="33" t="s">
        <v>54</v>
      </c>
      <c r="B41" s="33"/>
      <c r="C41" s="46">
        <v>1034.98</v>
      </c>
      <c r="D41" s="33" t="s">
        <v>66</v>
      </c>
      <c r="E41" s="33">
        <v>1</v>
      </c>
    </row>
    <row r="42" spans="1:5" s="31" customFormat="1" ht="15.75" thickBot="1">
      <c r="A42" s="33" t="s">
        <v>86</v>
      </c>
      <c r="B42" s="33"/>
      <c r="C42" s="46">
        <v>572.92999999999995</v>
      </c>
      <c r="D42" s="33" t="s">
        <v>87</v>
      </c>
      <c r="E42" s="33">
        <v>1</v>
      </c>
    </row>
    <row r="43" spans="1:5" s="31" customFormat="1" ht="15.75" thickBot="1">
      <c r="A43" s="33" t="s">
        <v>53</v>
      </c>
      <c r="B43" s="33"/>
      <c r="C43" s="46">
        <v>1161.49</v>
      </c>
      <c r="D43" s="33" t="s">
        <v>66</v>
      </c>
      <c r="E43" s="33">
        <v>1</v>
      </c>
    </row>
    <row r="44" spans="1:5" s="31" customFormat="1" ht="15.75" thickBot="1">
      <c r="A44" s="33" t="s">
        <v>91</v>
      </c>
      <c r="B44" s="33"/>
      <c r="C44" s="46">
        <v>106.96</v>
      </c>
      <c r="D44" s="33" t="s">
        <v>66</v>
      </c>
      <c r="E44" s="33">
        <v>1</v>
      </c>
    </row>
    <row r="45" spans="1:5" s="31" customFormat="1" ht="15.75" thickBot="1">
      <c r="A45" s="33" t="s">
        <v>94</v>
      </c>
      <c r="B45" s="33"/>
      <c r="C45" s="46">
        <v>1488.86</v>
      </c>
      <c r="D45" s="33" t="s">
        <v>32</v>
      </c>
      <c r="E45" s="33">
        <v>2</v>
      </c>
    </row>
    <row r="46" spans="1:5" s="31" customFormat="1" ht="15.75" thickBot="1">
      <c r="A46" s="33" t="s">
        <v>108</v>
      </c>
      <c r="B46" s="33"/>
      <c r="C46" s="46">
        <v>1500.54</v>
      </c>
      <c r="D46" s="33" t="s">
        <v>66</v>
      </c>
      <c r="E46" s="33">
        <v>6</v>
      </c>
    </row>
    <row r="47" spans="1:5" s="31" customFormat="1" ht="15.75" thickBot="1">
      <c r="A47" s="33" t="s">
        <v>109</v>
      </c>
      <c r="B47" s="33"/>
      <c r="C47" s="46">
        <v>2065.6999999999998</v>
      </c>
      <c r="D47" s="33" t="s">
        <v>37</v>
      </c>
      <c r="E47" s="33">
        <v>2</v>
      </c>
    </row>
    <row r="48" spans="1:5" s="31" customFormat="1" ht="15.75" thickBot="1">
      <c r="A48" s="33" t="s">
        <v>110</v>
      </c>
      <c r="B48" s="33"/>
      <c r="C48" s="46">
        <v>2540.65</v>
      </c>
      <c r="D48" s="33" t="s">
        <v>66</v>
      </c>
      <c r="E48" s="33">
        <v>5</v>
      </c>
    </row>
    <row r="49" spans="1:5" s="31" customFormat="1" ht="15.75" thickBot="1">
      <c r="A49" s="33" t="s">
        <v>52</v>
      </c>
      <c r="B49" s="33"/>
      <c r="C49" s="46">
        <v>796.91</v>
      </c>
      <c r="D49" s="33" t="s">
        <v>66</v>
      </c>
      <c r="E49" s="33">
        <v>1</v>
      </c>
    </row>
    <row r="50" spans="1:5" s="31" customFormat="1" ht="15.75" thickBot="1">
      <c r="A50" s="33" t="s">
        <v>120</v>
      </c>
      <c r="B50" s="33"/>
      <c r="C50" s="46">
        <v>2376</v>
      </c>
      <c r="D50" s="33" t="s">
        <v>121</v>
      </c>
      <c r="E50" s="33">
        <v>800</v>
      </c>
    </row>
    <row r="51" spans="1:5" s="31" customFormat="1" ht="15.75" thickBot="1">
      <c r="A51" s="33" t="s">
        <v>51</v>
      </c>
      <c r="B51" s="33"/>
      <c r="C51" s="46">
        <v>1488.45</v>
      </c>
      <c r="D51" s="33" t="s">
        <v>66</v>
      </c>
      <c r="E51" s="33">
        <v>5</v>
      </c>
    </row>
    <row r="52" spans="1:5" s="31" customFormat="1" ht="15.75" thickBot="1">
      <c r="A52" s="33" t="s">
        <v>123</v>
      </c>
      <c r="B52" s="33"/>
      <c r="C52" s="46">
        <f>63554/1.2</f>
        <v>52961.666666666672</v>
      </c>
      <c r="D52" s="33" t="s">
        <v>76</v>
      </c>
      <c r="E52" s="33">
        <v>1</v>
      </c>
    </row>
    <row r="53" spans="1:5" s="31" customFormat="1" ht="15.75" thickBot="1">
      <c r="A53" s="33" t="s">
        <v>124</v>
      </c>
      <c r="B53" s="33"/>
      <c r="C53" s="46">
        <f>75665/1.2</f>
        <v>63054.166666666672</v>
      </c>
      <c r="D53" s="33" t="s">
        <v>76</v>
      </c>
      <c r="E53" s="33">
        <v>1</v>
      </c>
    </row>
    <row r="54" spans="1:5" s="31" customFormat="1" ht="15.75" thickBot="1">
      <c r="A54" s="33" t="s">
        <v>125</v>
      </c>
      <c r="B54" s="33"/>
      <c r="C54" s="46">
        <f>67724/1.2</f>
        <v>56436.666666666672</v>
      </c>
      <c r="D54" s="33" t="s">
        <v>76</v>
      </c>
      <c r="E54" s="33">
        <v>1</v>
      </c>
    </row>
    <row r="55" spans="1:5" s="31" customFormat="1" ht="15.75" thickBot="1">
      <c r="A55" s="33" t="s">
        <v>127</v>
      </c>
      <c r="B55" s="33"/>
      <c r="C55" s="46">
        <v>53702</v>
      </c>
      <c r="D55" s="33" t="s">
        <v>76</v>
      </c>
      <c r="E55" s="33">
        <v>1</v>
      </c>
    </row>
    <row r="56" spans="1:5" s="15" customFormat="1" ht="57.75" outlineLevel="2" thickBot="1">
      <c r="A56" s="8" t="s">
        <v>15</v>
      </c>
      <c r="B56" s="21"/>
      <c r="C56" s="47">
        <f>SUM(C57:C75)</f>
        <v>551907.42000000004</v>
      </c>
      <c r="D56" s="21"/>
      <c r="E56" s="21"/>
    </row>
    <row r="57" spans="1:5" s="31" customFormat="1" ht="15.75" thickBot="1">
      <c r="A57" s="33" t="s">
        <v>30</v>
      </c>
      <c r="B57" s="33"/>
      <c r="C57" s="46">
        <v>3876.24</v>
      </c>
      <c r="D57" s="33" t="s">
        <v>31</v>
      </c>
      <c r="E57" s="33">
        <v>8</v>
      </c>
    </row>
    <row r="58" spans="1:5" s="31" customFormat="1" ht="15.75" thickBot="1">
      <c r="A58" s="33" t="s">
        <v>35</v>
      </c>
      <c r="B58" s="33"/>
      <c r="C58" s="46">
        <v>6474.88</v>
      </c>
      <c r="D58" s="33" t="s">
        <v>36</v>
      </c>
      <c r="E58" s="33">
        <v>8</v>
      </c>
    </row>
    <row r="59" spans="1:5" s="31" customFormat="1" ht="15.75" thickBot="1">
      <c r="A59" s="33" t="s">
        <v>78</v>
      </c>
      <c r="B59" s="33"/>
      <c r="C59" s="46">
        <v>13713.89</v>
      </c>
      <c r="D59" s="33" t="s">
        <v>34</v>
      </c>
      <c r="E59" s="33">
        <v>1</v>
      </c>
    </row>
    <row r="60" spans="1:5" s="31" customFormat="1" ht="15.75" thickBot="1">
      <c r="A60" s="33" t="s">
        <v>40</v>
      </c>
      <c r="B60" s="33"/>
      <c r="C60" s="46">
        <v>3180.6</v>
      </c>
      <c r="D60" s="33" t="s">
        <v>66</v>
      </c>
      <c r="E60" s="33">
        <v>12</v>
      </c>
    </row>
    <row r="61" spans="1:5" s="31" customFormat="1" ht="15.75" thickBot="1">
      <c r="A61" s="33" t="s">
        <v>83</v>
      </c>
      <c r="B61" s="33"/>
      <c r="C61" s="46">
        <v>1092.8599999999999</v>
      </c>
      <c r="D61" s="33" t="s">
        <v>66</v>
      </c>
      <c r="E61" s="33">
        <v>2</v>
      </c>
    </row>
    <row r="62" spans="1:5" s="31" customFormat="1" ht="15.75" thickBot="1">
      <c r="A62" s="33" t="s">
        <v>89</v>
      </c>
      <c r="B62" s="33"/>
      <c r="C62" s="46">
        <v>3668.78</v>
      </c>
      <c r="D62" s="33" t="s">
        <v>90</v>
      </c>
      <c r="E62" s="33">
        <v>1</v>
      </c>
    </row>
    <row r="63" spans="1:5" s="31" customFormat="1" ht="15.75" thickBot="1">
      <c r="A63" s="33" t="s">
        <v>92</v>
      </c>
      <c r="B63" s="33"/>
      <c r="C63" s="46">
        <v>537.21</v>
      </c>
      <c r="D63" s="33" t="s">
        <v>66</v>
      </c>
      <c r="E63" s="33">
        <v>1</v>
      </c>
    </row>
    <row r="64" spans="1:5" s="31" customFormat="1" ht="15.75" thickBot="1">
      <c r="A64" s="33" t="s">
        <v>93</v>
      </c>
      <c r="B64" s="33"/>
      <c r="C64" s="46">
        <v>1219.98</v>
      </c>
      <c r="D64" s="33" t="s">
        <v>66</v>
      </c>
      <c r="E64" s="33">
        <v>2</v>
      </c>
    </row>
    <row r="65" spans="1:5" s="31" customFormat="1" ht="15.75" thickBot="1">
      <c r="A65" s="33" t="s">
        <v>95</v>
      </c>
      <c r="B65" s="33"/>
      <c r="C65" s="46">
        <v>7225.28</v>
      </c>
      <c r="D65" s="33" t="s">
        <v>39</v>
      </c>
      <c r="E65" s="33">
        <v>8</v>
      </c>
    </row>
    <row r="66" spans="1:5" s="31" customFormat="1" ht="15.75" thickBot="1">
      <c r="A66" s="33" t="s">
        <v>96</v>
      </c>
      <c r="B66" s="33"/>
      <c r="C66" s="46">
        <v>465.79</v>
      </c>
      <c r="D66" s="33" t="s">
        <v>66</v>
      </c>
      <c r="E66" s="33">
        <v>0.5</v>
      </c>
    </row>
    <row r="67" spans="1:5" s="31" customFormat="1" ht="15.75" thickBot="1">
      <c r="A67" s="33" t="s">
        <v>97</v>
      </c>
      <c r="B67" s="33"/>
      <c r="C67" s="46">
        <v>4384</v>
      </c>
      <c r="D67" s="33" t="s">
        <v>39</v>
      </c>
      <c r="E67" s="33">
        <v>4</v>
      </c>
    </row>
    <row r="68" spans="1:5" s="31" customFormat="1" ht="15.75" thickBot="1">
      <c r="A68" s="33" t="s">
        <v>41</v>
      </c>
      <c r="B68" s="33"/>
      <c r="C68" s="46">
        <v>359.2</v>
      </c>
      <c r="D68" s="33" t="s">
        <v>66</v>
      </c>
      <c r="E68" s="33">
        <v>2</v>
      </c>
    </row>
    <row r="69" spans="1:5" s="31" customFormat="1" ht="15.75" thickBot="1">
      <c r="A69" s="33" t="s">
        <v>115</v>
      </c>
      <c r="B69" s="33"/>
      <c r="C69" s="46">
        <v>2876.19</v>
      </c>
      <c r="D69" s="33" t="s">
        <v>90</v>
      </c>
      <c r="E69" s="33">
        <v>1</v>
      </c>
    </row>
    <row r="70" spans="1:5" s="31" customFormat="1" ht="15.75" thickBot="1">
      <c r="A70" s="33" t="s">
        <v>117</v>
      </c>
      <c r="B70" s="33"/>
      <c r="C70" s="46">
        <v>267751</v>
      </c>
      <c r="D70" s="33" t="s">
        <v>118</v>
      </c>
      <c r="E70" s="33">
        <v>1</v>
      </c>
    </row>
    <row r="71" spans="1:5" s="31" customFormat="1" ht="15.75" thickBot="1">
      <c r="A71" s="33" t="s">
        <v>119</v>
      </c>
      <c r="B71" s="33"/>
      <c r="C71" s="46">
        <v>225090</v>
      </c>
      <c r="D71" s="33" t="s">
        <v>118</v>
      </c>
      <c r="E71" s="33">
        <v>1</v>
      </c>
    </row>
    <row r="72" spans="1:5" s="31" customFormat="1" ht="15.75" thickBot="1">
      <c r="A72" s="33" t="s">
        <v>42</v>
      </c>
      <c r="B72" s="33"/>
      <c r="C72" s="46">
        <v>270.14</v>
      </c>
      <c r="D72" s="33" t="s">
        <v>43</v>
      </c>
      <c r="E72" s="33">
        <v>1</v>
      </c>
    </row>
    <row r="73" spans="1:5" s="31" customFormat="1" ht="15.75" thickBot="1">
      <c r="A73" s="33" t="s">
        <v>44</v>
      </c>
      <c r="B73" s="33"/>
      <c r="C73" s="46">
        <v>154.88</v>
      </c>
      <c r="D73" s="33" t="s">
        <v>66</v>
      </c>
      <c r="E73" s="33">
        <v>1</v>
      </c>
    </row>
    <row r="74" spans="1:5" s="31" customFormat="1" ht="15.75" thickBot="1">
      <c r="A74" s="33" t="s">
        <v>122</v>
      </c>
      <c r="B74" s="33"/>
      <c r="C74" s="46">
        <v>865.08</v>
      </c>
      <c r="D74" s="33" t="s">
        <v>80</v>
      </c>
      <c r="E74" s="33">
        <v>2</v>
      </c>
    </row>
    <row r="75" spans="1:5" s="31" customFormat="1" ht="15.75" thickBot="1">
      <c r="A75" s="33" t="s">
        <v>50</v>
      </c>
      <c r="B75" s="33"/>
      <c r="C75" s="46">
        <v>8701.42</v>
      </c>
      <c r="D75" s="33" t="s">
        <v>36</v>
      </c>
      <c r="E75" s="33">
        <v>14</v>
      </c>
    </row>
    <row r="76" spans="1:5" ht="28.5">
      <c r="A76" s="8" t="s">
        <v>16</v>
      </c>
      <c r="B76" s="21"/>
      <c r="C76" s="47"/>
      <c r="D76" s="21"/>
      <c r="E76" s="21"/>
    </row>
    <row r="77" spans="1:5" ht="28.5">
      <c r="A77" s="8" t="s">
        <v>17</v>
      </c>
      <c r="B77" s="9" t="e">
        <f>SUM(#REF!)</f>
        <v>#REF!</v>
      </c>
      <c r="C77" s="44">
        <v>0</v>
      </c>
      <c r="D77" s="17"/>
      <c r="E77" s="16"/>
    </row>
    <row r="78" spans="1:5" s="15" customFormat="1" ht="28.5" outlineLevel="2">
      <c r="A78" s="8" t="s">
        <v>18</v>
      </c>
      <c r="B78" s="9" t="e">
        <f>#REF!</f>
        <v>#REF!</v>
      </c>
      <c r="C78" s="44">
        <v>0</v>
      </c>
      <c r="D78" s="17"/>
      <c r="E78" s="16"/>
    </row>
    <row r="79" spans="1:5" ht="13.5" customHeight="1" thickBot="1">
      <c r="A79" s="8" t="s">
        <v>19</v>
      </c>
      <c r="B79" s="9" t="e">
        <f>#REF!+#REF!</f>
        <v>#REF!</v>
      </c>
      <c r="C79" s="44">
        <f>SUM(C80:C82)</f>
        <v>2231.92</v>
      </c>
      <c r="D79" s="17"/>
      <c r="E79" s="16"/>
    </row>
    <row r="80" spans="1:5" s="31" customFormat="1" ht="15.75" thickBot="1">
      <c r="A80" s="33" t="s">
        <v>82</v>
      </c>
      <c r="B80" s="33"/>
      <c r="C80" s="46">
        <v>312.77999999999997</v>
      </c>
      <c r="D80" s="33" t="s">
        <v>39</v>
      </c>
      <c r="E80" s="33">
        <v>1</v>
      </c>
    </row>
    <row r="81" spans="1:5" s="31" customFormat="1" ht="15.75" thickBot="1">
      <c r="A81" s="33" t="s">
        <v>82</v>
      </c>
      <c r="B81" s="33"/>
      <c r="C81" s="46">
        <v>551.04</v>
      </c>
      <c r="D81" s="33" t="s">
        <v>39</v>
      </c>
      <c r="E81" s="33">
        <v>2</v>
      </c>
    </row>
    <row r="82" spans="1:5" s="36" customFormat="1" ht="15.75" thickBot="1">
      <c r="A82" s="35" t="s">
        <v>112</v>
      </c>
      <c r="B82" s="35"/>
      <c r="C82" s="48">
        <v>1368.1</v>
      </c>
      <c r="D82" s="35" t="s">
        <v>32</v>
      </c>
      <c r="E82" s="35">
        <v>10</v>
      </c>
    </row>
    <row r="83" spans="1:5" s="15" customFormat="1" ht="29.25" outlineLevel="2" thickBot="1">
      <c r="A83" s="8" t="s">
        <v>20</v>
      </c>
      <c r="B83" s="9" t="e">
        <f>#REF!</f>
        <v>#REF!</v>
      </c>
      <c r="C83" s="44">
        <f>SUM(C84:C85)</f>
        <v>13859.259999999998</v>
      </c>
      <c r="D83" s="17"/>
      <c r="E83" s="16"/>
    </row>
    <row r="84" spans="1:5" s="31" customFormat="1" ht="15.75" thickBot="1">
      <c r="A84" s="33" t="s">
        <v>134</v>
      </c>
      <c r="B84" s="33"/>
      <c r="C84" s="46">
        <v>7870.69</v>
      </c>
      <c r="D84" s="33" t="s">
        <v>32</v>
      </c>
      <c r="E84" s="33">
        <v>34220.400000000001</v>
      </c>
    </row>
    <row r="85" spans="1:5" s="31" customFormat="1" ht="15.75" thickBot="1">
      <c r="A85" s="33" t="s">
        <v>135</v>
      </c>
      <c r="B85" s="33"/>
      <c r="C85" s="46">
        <v>5988.57</v>
      </c>
      <c r="D85" s="33" t="s">
        <v>32</v>
      </c>
      <c r="E85" s="33">
        <v>28517</v>
      </c>
    </row>
    <row r="86" spans="1:5" s="15" customFormat="1" ht="29.25" outlineLevel="2" thickBot="1">
      <c r="A86" s="8" t="s">
        <v>21</v>
      </c>
      <c r="B86" s="9" t="e">
        <f>#REF!+#REF!</f>
        <v>#REF!</v>
      </c>
      <c r="C86" s="44">
        <f>SUM(C87:C88)</f>
        <v>53611.96</v>
      </c>
      <c r="D86" s="17"/>
      <c r="E86" s="16"/>
    </row>
    <row r="87" spans="1:5" s="31" customFormat="1" ht="15.75" thickBot="1">
      <c r="A87" s="33" t="s">
        <v>98</v>
      </c>
      <c r="B87" s="33"/>
      <c r="C87" s="46">
        <v>22813.599999999999</v>
      </c>
      <c r="D87" s="33" t="s">
        <v>32</v>
      </c>
      <c r="E87" s="33">
        <v>28517</v>
      </c>
    </row>
    <row r="88" spans="1:5" s="31" customFormat="1" ht="15.75" thickBot="1">
      <c r="A88" s="33" t="s">
        <v>99</v>
      </c>
      <c r="B88" s="33"/>
      <c r="C88" s="46">
        <v>30798.36</v>
      </c>
      <c r="D88" s="33" t="s">
        <v>32</v>
      </c>
      <c r="E88" s="33">
        <v>34220.400000000001</v>
      </c>
    </row>
    <row r="89" spans="1:5" s="15" customFormat="1" ht="43.5" outlineLevel="2" thickBot="1">
      <c r="A89" s="8" t="s">
        <v>22</v>
      </c>
      <c r="B89" s="9" t="e">
        <f>#REF!</f>
        <v>#REF!</v>
      </c>
      <c r="C89" s="44">
        <f>SUM(C90:C92)</f>
        <v>12136.880000000001</v>
      </c>
      <c r="D89" s="17"/>
      <c r="E89" s="16"/>
    </row>
    <row r="90" spans="1:5" s="31" customFormat="1" ht="15.75" thickBot="1">
      <c r="A90" s="33" t="s">
        <v>71</v>
      </c>
      <c r="B90" s="33"/>
      <c r="C90" s="46">
        <v>2116.5</v>
      </c>
      <c r="D90" s="33" t="s">
        <v>32</v>
      </c>
      <c r="E90" s="33">
        <v>1411</v>
      </c>
    </row>
    <row r="91" spans="1:5" s="31" customFormat="1" ht="15.75" thickBot="1">
      <c r="A91" s="33" t="s">
        <v>33</v>
      </c>
      <c r="B91" s="33"/>
      <c r="C91" s="46">
        <v>2003.62</v>
      </c>
      <c r="D91" s="33" t="s">
        <v>32</v>
      </c>
      <c r="E91" s="33">
        <v>1411</v>
      </c>
    </row>
    <row r="92" spans="1:5" s="31" customFormat="1" ht="15.75" thickBot="1">
      <c r="A92" s="33" t="s">
        <v>33</v>
      </c>
      <c r="B92" s="33"/>
      <c r="C92" s="46">
        <v>8016.76</v>
      </c>
      <c r="D92" s="33" t="s">
        <v>32</v>
      </c>
      <c r="E92" s="33">
        <v>5645.6</v>
      </c>
    </row>
    <row r="93" spans="1:5" s="15" customFormat="1" ht="57.75" outlineLevel="2" thickBot="1">
      <c r="A93" s="8" t="s">
        <v>23</v>
      </c>
      <c r="B93" s="9" t="e">
        <f>SUM(#REF!)</f>
        <v>#REF!</v>
      </c>
      <c r="C93" s="44">
        <f>SUM(C94:C101)</f>
        <v>169899.09</v>
      </c>
      <c r="D93" s="17"/>
      <c r="E93" s="16"/>
    </row>
    <row r="94" spans="1:5" s="31" customFormat="1" ht="15.75" thickBot="1">
      <c r="A94" s="33" t="s">
        <v>65</v>
      </c>
      <c r="B94" s="33"/>
      <c r="C94" s="46">
        <v>1405.88</v>
      </c>
      <c r="D94" s="33" t="s">
        <v>66</v>
      </c>
      <c r="E94" s="33">
        <v>1</v>
      </c>
    </row>
    <row r="95" spans="1:5" s="31" customFormat="1" ht="15.75" thickBot="1">
      <c r="A95" s="33" t="s">
        <v>77</v>
      </c>
      <c r="B95" s="33"/>
      <c r="C95" s="46">
        <v>268.74</v>
      </c>
      <c r="D95" s="33" t="s">
        <v>32</v>
      </c>
      <c r="E95" s="33">
        <v>15808.34</v>
      </c>
    </row>
    <row r="96" spans="1:5" s="31" customFormat="1" ht="15.75" thickBot="1">
      <c r="A96" s="33" t="s">
        <v>84</v>
      </c>
      <c r="B96" s="33"/>
      <c r="C96" s="46">
        <v>273.25</v>
      </c>
      <c r="D96" s="33" t="s">
        <v>66</v>
      </c>
      <c r="E96" s="33">
        <v>1</v>
      </c>
    </row>
    <row r="97" spans="1:5" s="31" customFormat="1" ht="15.75" thickBot="1">
      <c r="A97" s="33" t="s">
        <v>85</v>
      </c>
      <c r="B97" s="33"/>
      <c r="C97" s="46">
        <v>750.62</v>
      </c>
      <c r="D97" s="33" t="s">
        <v>66</v>
      </c>
      <c r="E97" s="33">
        <v>1</v>
      </c>
    </row>
    <row r="98" spans="1:5" s="31" customFormat="1" ht="15.75" thickBot="1">
      <c r="A98" s="33" t="s">
        <v>88</v>
      </c>
      <c r="B98" s="33"/>
      <c r="C98" s="46">
        <v>875.31</v>
      </c>
      <c r="D98" s="33" t="s">
        <v>66</v>
      </c>
      <c r="E98" s="33">
        <v>1</v>
      </c>
    </row>
    <row r="99" spans="1:5" s="31" customFormat="1" ht="15.75" thickBot="1">
      <c r="A99" s="33" t="s">
        <v>104</v>
      </c>
      <c r="B99" s="33"/>
      <c r="C99" s="46">
        <v>79648.03</v>
      </c>
      <c r="D99" s="33" t="s">
        <v>32</v>
      </c>
      <c r="E99" s="33">
        <v>32509.4</v>
      </c>
    </row>
    <row r="100" spans="1:5" s="31" customFormat="1" ht="15.75" thickBot="1">
      <c r="A100" s="33" t="s">
        <v>105</v>
      </c>
      <c r="B100" s="33"/>
      <c r="C100" s="46">
        <v>83839.98</v>
      </c>
      <c r="D100" s="33" t="s">
        <v>32</v>
      </c>
      <c r="E100" s="33">
        <v>34220.400000000001</v>
      </c>
    </row>
    <row r="101" spans="1:5" s="31" customFormat="1" ht="15.75" thickBot="1">
      <c r="A101" s="33" t="s">
        <v>111</v>
      </c>
      <c r="B101" s="33"/>
      <c r="C101" s="46">
        <v>2837.28</v>
      </c>
      <c r="D101" s="33" t="s">
        <v>66</v>
      </c>
      <c r="E101" s="33">
        <v>1</v>
      </c>
    </row>
    <row r="102" spans="1:5">
      <c r="A102" s="8" t="s">
        <v>24</v>
      </c>
      <c r="B102" s="9">
        <f>B103</f>
        <v>6101.6949152542375</v>
      </c>
      <c r="C102" s="44">
        <f>C103</f>
        <v>7200</v>
      </c>
      <c r="D102" s="17"/>
      <c r="E102" s="16"/>
    </row>
    <row r="103" spans="1:5" ht="45">
      <c r="A103" s="19" t="s">
        <v>6</v>
      </c>
      <c r="B103" s="18">
        <f>C103/1.18</f>
        <v>6101.6949152542375</v>
      </c>
      <c r="C103" s="49">
        <f>E103*12*5</f>
        <v>7200</v>
      </c>
      <c r="D103" s="19" t="s">
        <v>4</v>
      </c>
      <c r="E103" s="19">
        <v>120</v>
      </c>
    </row>
    <row r="104" spans="1:5">
      <c r="A104" s="28" t="s">
        <v>136</v>
      </c>
      <c r="B104" s="22" t="e">
        <f>B23+B26+B29+#REF!+#REF!+#REF!+B77+B78+B79+B83+B86+B89+B93+B102</f>
        <v>#REF!</v>
      </c>
      <c r="C104" s="50">
        <f>C23+C26+C29+C32+C39+C56+C79+C83+C86+C89+C1018+C93+C77+C76</f>
        <v>1554571</v>
      </c>
      <c r="D104" s="23" t="s">
        <v>25</v>
      </c>
      <c r="E104" s="16"/>
    </row>
    <row r="105" spans="1:5">
      <c r="A105" s="28" t="s">
        <v>137</v>
      </c>
      <c r="B105" s="24"/>
      <c r="C105" s="44">
        <f>C104*1.2+C102</f>
        <v>1872685.2</v>
      </c>
      <c r="D105" s="23" t="s">
        <v>25</v>
      </c>
      <c r="E105" s="16"/>
    </row>
    <row r="106" spans="1:5">
      <c r="A106" s="28" t="s">
        <v>138</v>
      </c>
      <c r="B106" s="24"/>
      <c r="C106" s="44">
        <f>C13+C15+C18-C105</f>
        <v>1570599.5302000002</v>
      </c>
      <c r="D106" s="23" t="s">
        <v>25</v>
      </c>
      <c r="E106" s="16"/>
    </row>
    <row r="107" spans="1:5" ht="28.5">
      <c r="A107" s="38" t="s">
        <v>139</v>
      </c>
      <c r="B107" s="24"/>
      <c r="C107" s="44">
        <f>C106+C17</f>
        <v>1443435.4602000001</v>
      </c>
      <c r="D107" s="39" t="s">
        <v>25</v>
      </c>
      <c r="E107" s="40"/>
    </row>
    <row r="108" spans="1:5">
      <c r="A108" s="41" t="s">
        <v>143</v>
      </c>
      <c r="B108" s="24" t="s">
        <v>142</v>
      </c>
      <c r="C108" s="44"/>
      <c r="D108" s="38"/>
      <c r="E108" s="40"/>
    </row>
    <row r="109" spans="1:5">
      <c r="A109" s="25" t="s">
        <v>141</v>
      </c>
      <c r="C109" s="51">
        <f>C104-Лист2!C148</f>
        <v>-116179.12999999942</v>
      </c>
    </row>
  </sheetData>
  <mergeCells count="12">
    <mergeCell ref="A22:E22"/>
    <mergeCell ref="C11:E11"/>
    <mergeCell ref="A14:E14"/>
    <mergeCell ref="A1:E1"/>
    <mergeCell ref="C2:E2"/>
    <mergeCell ref="C3:E3"/>
    <mergeCell ref="C5:D5"/>
    <mergeCell ref="C6:E6"/>
    <mergeCell ref="C7:E7"/>
    <mergeCell ref="C8:E8"/>
    <mergeCell ref="C9:E9"/>
    <mergeCell ref="A4:E4"/>
  </mergeCells>
  <hyperlinks>
    <hyperlink ref="D12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52"/>
  <sheetViews>
    <sheetView workbookViewId="0">
      <selection activeCell="A153" sqref="A153"/>
    </sheetView>
  </sheetViews>
  <sheetFormatPr defaultRowHeight="15"/>
  <cols>
    <col min="1" max="1" width="52.140625" customWidth="1"/>
    <col min="2" max="2" width="42.28515625" style="31" hidden="1" customWidth="1"/>
  </cols>
  <sheetData>
    <row r="2" spans="1:5">
      <c r="A2" s="31"/>
      <c r="C2" s="31"/>
      <c r="D2" s="31"/>
      <c r="E2" s="31"/>
    </row>
    <row r="3" spans="1:5">
      <c r="A3" s="31"/>
      <c r="C3" s="31"/>
      <c r="D3" s="31"/>
      <c r="E3" s="31"/>
    </row>
    <row r="4" spans="1:5" ht="15.75" thickBot="1">
      <c r="A4" s="31"/>
      <c r="C4" s="31"/>
      <c r="D4" s="31"/>
      <c r="E4" s="31"/>
    </row>
    <row r="5" spans="1:5" ht="15.75" thickBot="1">
      <c r="A5" s="32" t="s">
        <v>58</v>
      </c>
      <c r="B5" s="32"/>
      <c r="C5" s="32" t="s">
        <v>57</v>
      </c>
      <c r="D5" s="32" t="s">
        <v>56</v>
      </c>
      <c r="E5" s="32" t="s">
        <v>55</v>
      </c>
    </row>
    <row r="6" spans="1:5" s="34" customFormat="1" ht="15.75" thickBot="1">
      <c r="A6" s="30" t="s">
        <v>65</v>
      </c>
      <c r="B6" s="30"/>
      <c r="C6" s="30">
        <v>1405.88</v>
      </c>
      <c r="D6" s="30" t="s">
        <v>66</v>
      </c>
      <c r="E6" s="30">
        <v>1</v>
      </c>
    </row>
    <row r="7" spans="1:5" ht="15.75" thickBot="1">
      <c r="A7" s="33"/>
      <c r="B7" s="33"/>
      <c r="C7" s="33">
        <v>1405.88</v>
      </c>
      <c r="D7" s="33"/>
      <c r="E7" s="33">
        <v>1</v>
      </c>
    </row>
    <row r="8" spans="1:5" s="34" customFormat="1" ht="15.75" thickBot="1">
      <c r="A8" s="30" t="s">
        <v>67</v>
      </c>
      <c r="B8" s="30"/>
      <c r="C8" s="30">
        <v>71562.47</v>
      </c>
      <c r="D8" s="30" t="s">
        <v>29</v>
      </c>
      <c r="E8" s="30">
        <v>1351</v>
      </c>
    </row>
    <row r="9" spans="1:5" ht="15.75" thickBot="1">
      <c r="A9" s="33"/>
      <c r="B9" s="33"/>
      <c r="C9" s="33">
        <v>71562.47</v>
      </c>
      <c r="D9" s="33"/>
      <c r="E9" s="33">
        <v>1351</v>
      </c>
    </row>
    <row r="10" spans="1:5" s="34" customFormat="1" ht="15.75" thickBot="1">
      <c r="A10" s="30" t="s">
        <v>68</v>
      </c>
      <c r="B10" s="30"/>
      <c r="C10" s="30">
        <v>71562.47</v>
      </c>
      <c r="D10" s="30" t="s">
        <v>29</v>
      </c>
      <c r="E10" s="30">
        <v>1351</v>
      </c>
    </row>
    <row r="11" spans="1:5" ht="15.75" thickBot="1">
      <c r="A11" s="33"/>
      <c r="B11" s="33"/>
      <c r="C11" s="33">
        <v>71562.47</v>
      </c>
      <c r="D11" s="33"/>
      <c r="E11" s="33">
        <v>1351</v>
      </c>
    </row>
    <row r="12" spans="1:5" s="34" customFormat="1" ht="15.75" thickBot="1">
      <c r="A12" s="30" t="s">
        <v>30</v>
      </c>
      <c r="B12" s="30"/>
      <c r="C12" s="30">
        <v>3876.24</v>
      </c>
      <c r="D12" s="30" t="s">
        <v>31</v>
      </c>
      <c r="E12" s="30">
        <v>8</v>
      </c>
    </row>
    <row r="13" spans="1:5" ht="15.75" thickBot="1">
      <c r="A13" s="33"/>
      <c r="B13" s="33"/>
      <c r="C13" s="33">
        <v>3876.24</v>
      </c>
      <c r="D13" s="33"/>
      <c r="E13" s="33">
        <v>8</v>
      </c>
    </row>
    <row r="14" spans="1:5" s="34" customFormat="1" ht="15.75" thickBot="1">
      <c r="A14" s="30" t="s">
        <v>69</v>
      </c>
      <c r="B14" s="30"/>
      <c r="C14" s="30">
        <v>2566.5300000000002</v>
      </c>
      <c r="D14" s="30" t="s">
        <v>32</v>
      </c>
      <c r="E14" s="30">
        <v>28517</v>
      </c>
    </row>
    <row r="15" spans="1:5" ht="15.75" thickBot="1">
      <c r="A15" s="33"/>
      <c r="B15" s="33"/>
      <c r="C15" s="33">
        <v>2566.5300000000002</v>
      </c>
      <c r="D15" s="33"/>
      <c r="E15" s="33">
        <v>28517</v>
      </c>
    </row>
    <row r="16" spans="1:5" s="34" customFormat="1" ht="15.75" thickBot="1">
      <c r="A16" s="30" t="s">
        <v>70</v>
      </c>
      <c r="B16" s="30"/>
      <c r="C16" s="30">
        <v>3079.84</v>
      </c>
      <c r="D16" s="30" t="s">
        <v>32</v>
      </c>
      <c r="E16" s="30">
        <v>34220.400000000001</v>
      </c>
    </row>
    <row r="17" spans="1:5" ht="15.75" thickBot="1">
      <c r="A17" s="33"/>
      <c r="B17" s="33"/>
      <c r="C17" s="33">
        <v>3079.84</v>
      </c>
      <c r="D17" s="33"/>
      <c r="E17" s="33">
        <v>34220.400000000001</v>
      </c>
    </row>
    <row r="18" spans="1:5" s="34" customFormat="1" ht="15.75" thickBot="1">
      <c r="A18" s="30" t="s">
        <v>71</v>
      </c>
      <c r="B18" s="30"/>
      <c r="C18" s="30">
        <v>2116.5</v>
      </c>
      <c r="D18" s="30" t="s">
        <v>32</v>
      </c>
      <c r="E18" s="30">
        <v>1411</v>
      </c>
    </row>
    <row r="19" spans="1:5" s="34" customFormat="1" ht="15.75" thickBot="1">
      <c r="A19" s="30" t="s">
        <v>33</v>
      </c>
      <c r="B19" s="30"/>
      <c r="C19" s="30">
        <v>2003.62</v>
      </c>
      <c r="D19" s="30" t="s">
        <v>32</v>
      </c>
      <c r="E19" s="30">
        <v>1411</v>
      </c>
    </row>
    <row r="20" spans="1:5" s="34" customFormat="1" ht="15.75" thickBot="1">
      <c r="A20" s="30" t="s">
        <v>33</v>
      </c>
      <c r="B20" s="30"/>
      <c r="C20" s="30">
        <v>8016.76</v>
      </c>
      <c r="D20" s="30" t="s">
        <v>32</v>
      </c>
      <c r="E20" s="30">
        <v>5645.6</v>
      </c>
    </row>
    <row r="21" spans="1:5" ht="15.75" thickBot="1">
      <c r="A21" s="33"/>
      <c r="B21" s="33"/>
      <c r="C21" s="33">
        <v>12136.880000000001</v>
      </c>
      <c r="D21" s="33"/>
      <c r="E21" s="33">
        <v>8467.6</v>
      </c>
    </row>
    <row r="22" spans="1:5" s="34" customFormat="1" ht="15.75" thickBot="1">
      <c r="A22" s="30" t="s">
        <v>35</v>
      </c>
      <c r="B22" s="30"/>
      <c r="C22" s="30">
        <v>6474.88</v>
      </c>
      <c r="D22" s="30" t="s">
        <v>36</v>
      </c>
      <c r="E22" s="30">
        <v>8</v>
      </c>
    </row>
    <row r="23" spans="1:5" ht="15.75" thickBot="1">
      <c r="A23" s="33"/>
      <c r="B23" s="33"/>
      <c r="C23" s="33">
        <v>6474.88</v>
      </c>
      <c r="D23" s="33"/>
      <c r="E23" s="33">
        <v>8</v>
      </c>
    </row>
    <row r="24" spans="1:5" s="34" customFormat="1" ht="15.75" thickBot="1">
      <c r="A24" s="30" t="s">
        <v>72</v>
      </c>
      <c r="B24" s="30"/>
      <c r="C24" s="30">
        <v>555.79999999999995</v>
      </c>
      <c r="D24" s="30" t="s">
        <v>66</v>
      </c>
      <c r="E24" s="30">
        <v>7</v>
      </c>
    </row>
    <row r="25" spans="1:5" ht="15.75" thickBot="1">
      <c r="A25" s="33"/>
      <c r="B25" s="33"/>
      <c r="C25" s="33">
        <v>555.79999999999995</v>
      </c>
      <c r="D25" s="33"/>
      <c r="E25" s="33">
        <v>7</v>
      </c>
    </row>
    <row r="26" spans="1:5" s="34" customFormat="1" ht="15.75" thickBot="1">
      <c r="A26" s="30" t="s">
        <v>73</v>
      </c>
      <c r="B26" s="30"/>
      <c r="C26" s="30">
        <v>373.82</v>
      </c>
      <c r="D26" s="30" t="s">
        <v>66</v>
      </c>
      <c r="E26" s="30">
        <v>2</v>
      </c>
    </row>
    <row r="27" spans="1:5" ht="15.75" thickBot="1">
      <c r="A27" s="33"/>
      <c r="B27" s="33"/>
      <c r="C27" s="33">
        <v>373.82</v>
      </c>
      <c r="D27" s="33"/>
      <c r="E27" s="33">
        <v>2</v>
      </c>
    </row>
    <row r="28" spans="1:5" s="34" customFormat="1" ht="15.75" thickBot="1">
      <c r="A28" s="30" t="s">
        <v>74</v>
      </c>
      <c r="B28" s="30"/>
      <c r="C28" s="30">
        <v>445.64</v>
      </c>
      <c r="D28" s="30" t="s">
        <v>66</v>
      </c>
      <c r="E28" s="30">
        <v>2</v>
      </c>
    </row>
    <row r="29" spans="1:5" ht="15.75" thickBot="1">
      <c r="A29" s="33"/>
      <c r="B29" s="33"/>
      <c r="C29" s="33">
        <v>445.64</v>
      </c>
      <c r="D29" s="33"/>
      <c r="E29" s="33">
        <v>2</v>
      </c>
    </row>
    <row r="30" spans="1:5" s="34" customFormat="1" ht="15.75" thickBot="1">
      <c r="A30" s="30" t="s">
        <v>38</v>
      </c>
      <c r="B30" s="30"/>
      <c r="C30" s="30">
        <v>268.55</v>
      </c>
      <c r="D30" s="30" t="s">
        <v>39</v>
      </c>
      <c r="E30" s="30">
        <v>1.5</v>
      </c>
    </row>
    <row r="31" spans="1:5" s="34" customFormat="1" ht="15.75" thickBot="1">
      <c r="A31" s="30" t="s">
        <v>38</v>
      </c>
      <c r="B31" s="30"/>
      <c r="C31" s="30">
        <v>1409.1</v>
      </c>
      <c r="D31" s="30" t="s">
        <v>39</v>
      </c>
      <c r="E31" s="30">
        <v>6</v>
      </c>
    </row>
    <row r="32" spans="1:5" ht="15.75" thickBot="1">
      <c r="A32" s="33"/>
      <c r="B32" s="33"/>
      <c r="C32" s="33">
        <v>1677.6499999999999</v>
      </c>
      <c r="D32" s="33"/>
      <c r="E32" s="33">
        <v>7.5</v>
      </c>
    </row>
    <row r="33" spans="1:5" s="34" customFormat="1" ht="15.75" thickBot="1">
      <c r="A33" s="30" t="s">
        <v>75</v>
      </c>
      <c r="B33" s="30"/>
      <c r="C33" s="30">
        <v>6024.43</v>
      </c>
      <c r="D33" s="30" t="s">
        <v>76</v>
      </c>
      <c r="E33" s="30">
        <v>1</v>
      </c>
    </row>
    <row r="34" spans="1:5" ht="15.75" thickBot="1">
      <c r="A34" s="33"/>
      <c r="B34" s="33"/>
      <c r="C34" s="33">
        <v>6024.43</v>
      </c>
      <c r="D34" s="33"/>
      <c r="E34" s="33">
        <v>1</v>
      </c>
    </row>
    <row r="35" spans="1:5" s="34" customFormat="1" ht="15.75" thickBot="1">
      <c r="A35" s="30" t="s">
        <v>77</v>
      </c>
      <c r="B35" s="30"/>
      <c r="C35" s="30">
        <v>268.74</v>
      </c>
      <c r="D35" s="30" t="s">
        <v>32</v>
      </c>
      <c r="E35" s="30">
        <v>15808.34</v>
      </c>
    </row>
    <row r="36" spans="1:5" ht="15.75" thickBot="1">
      <c r="A36" s="33"/>
      <c r="B36" s="33"/>
      <c r="C36" s="33">
        <v>268.74</v>
      </c>
      <c r="D36" s="33"/>
      <c r="E36" s="33">
        <v>15808.34</v>
      </c>
    </row>
    <row r="37" spans="1:5" s="34" customFormat="1" ht="15.75" thickBot="1">
      <c r="A37" s="30" t="s">
        <v>78</v>
      </c>
      <c r="B37" s="30"/>
      <c r="C37" s="30">
        <v>16007.31</v>
      </c>
      <c r="D37" s="30" t="s">
        <v>34</v>
      </c>
      <c r="E37" s="30">
        <v>1</v>
      </c>
    </row>
    <row r="38" spans="1:5" ht="15.75" thickBot="1">
      <c r="A38" s="33"/>
      <c r="B38" s="33"/>
      <c r="C38" s="33">
        <v>16007.31</v>
      </c>
      <c r="D38" s="33"/>
      <c r="E38" s="33">
        <v>1</v>
      </c>
    </row>
    <row r="39" spans="1:5" s="34" customFormat="1" ht="15.75" thickBot="1">
      <c r="A39" s="30" t="s">
        <v>79</v>
      </c>
      <c r="B39" s="30"/>
      <c r="C39" s="30">
        <v>16348.87</v>
      </c>
      <c r="D39" s="30" t="s">
        <v>80</v>
      </c>
      <c r="E39" s="30">
        <v>1</v>
      </c>
    </row>
    <row r="40" spans="1:5" ht="15.75" thickBot="1">
      <c r="A40" s="33"/>
      <c r="B40" s="33"/>
      <c r="C40" s="33">
        <v>16348.87</v>
      </c>
      <c r="D40" s="33"/>
      <c r="E40" s="33">
        <v>1</v>
      </c>
    </row>
    <row r="41" spans="1:5" s="34" customFormat="1" ht="15.75" thickBot="1">
      <c r="A41" s="30" t="s">
        <v>40</v>
      </c>
      <c r="B41" s="30"/>
      <c r="C41" s="30">
        <v>3180.6</v>
      </c>
      <c r="D41" s="30" t="s">
        <v>66</v>
      </c>
      <c r="E41" s="30">
        <v>12</v>
      </c>
    </row>
    <row r="42" spans="1:5" ht="15.75" thickBot="1">
      <c r="A42" s="33"/>
      <c r="B42" s="33"/>
      <c r="C42" s="33">
        <v>3180.6</v>
      </c>
      <c r="D42" s="33"/>
      <c r="E42" s="33">
        <v>12</v>
      </c>
    </row>
    <row r="43" spans="1:5" s="34" customFormat="1" ht="15.75" thickBot="1">
      <c r="A43" s="30" t="s">
        <v>81</v>
      </c>
      <c r="B43" s="30"/>
      <c r="C43" s="30">
        <v>2583.35</v>
      </c>
      <c r="D43" s="30" t="s">
        <v>66</v>
      </c>
      <c r="E43" s="30">
        <v>7</v>
      </c>
    </row>
    <row r="44" spans="1:5" ht="15.75" thickBot="1">
      <c r="A44" s="33"/>
      <c r="B44" s="33"/>
      <c r="C44" s="33">
        <v>2583.35</v>
      </c>
      <c r="D44" s="33"/>
      <c r="E44" s="33">
        <v>7</v>
      </c>
    </row>
    <row r="45" spans="1:5" s="34" customFormat="1" ht="15.75" thickBot="1">
      <c r="A45" s="30" t="s">
        <v>82</v>
      </c>
      <c r="B45" s="30"/>
      <c r="C45" s="30">
        <v>312.77999999999997</v>
      </c>
      <c r="D45" s="30" t="s">
        <v>39</v>
      </c>
      <c r="E45" s="30">
        <v>1</v>
      </c>
    </row>
    <row r="46" spans="1:5" s="34" customFormat="1" ht="15.75" thickBot="1">
      <c r="A46" s="30" t="s">
        <v>82</v>
      </c>
      <c r="B46" s="30"/>
      <c r="C46" s="30">
        <v>551.04</v>
      </c>
      <c r="D46" s="30" t="s">
        <v>39</v>
      </c>
      <c r="E46" s="30">
        <v>2</v>
      </c>
    </row>
    <row r="47" spans="1:5" ht="15.75" thickBot="1">
      <c r="A47" s="33"/>
      <c r="B47" s="33"/>
      <c r="C47" s="33">
        <v>863.81999999999994</v>
      </c>
      <c r="D47" s="33"/>
      <c r="E47" s="33">
        <v>3</v>
      </c>
    </row>
    <row r="48" spans="1:5" s="34" customFormat="1" ht="15.75" thickBot="1">
      <c r="A48" s="30" t="s">
        <v>83</v>
      </c>
      <c r="B48" s="30"/>
      <c r="C48" s="30">
        <v>1092.8599999999999</v>
      </c>
      <c r="D48" s="30" t="s">
        <v>66</v>
      </c>
      <c r="E48" s="30">
        <v>2</v>
      </c>
    </row>
    <row r="49" spans="1:5" ht="15.75" thickBot="1">
      <c r="A49" s="33"/>
      <c r="B49" s="33"/>
      <c r="C49" s="33">
        <v>1092.8599999999999</v>
      </c>
      <c r="D49" s="33"/>
      <c r="E49" s="33">
        <v>2</v>
      </c>
    </row>
    <row r="50" spans="1:5" s="34" customFormat="1" ht="15.75" thickBot="1">
      <c r="A50" s="30" t="s">
        <v>84</v>
      </c>
      <c r="B50" s="30"/>
      <c r="C50" s="30">
        <v>273.25</v>
      </c>
      <c r="D50" s="30" t="s">
        <v>66</v>
      </c>
      <c r="E50" s="30">
        <v>1</v>
      </c>
    </row>
    <row r="51" spans="1:5" ht="15.75" thickBot="1">
      <c r="A51" s="33"/>
      <c r="B51" s="33"/>
      <c r="C51" s="33">
        <v>273.25</v>
      </c>
      <c r="D51" s="33"/>
      <c r="E51" s="33">
        <v>1</v>
      </c>
    </row>
    <row r="52" spans="1:5" s="34" customFormat="1" ht="15.75" thickBot="1">
      <c r="A52" s="30" t="s">
        <v>54</v>
      </c>
      <c r="B52" s="30"/>
      <c r="C52" s="30">
        <v>1034.98</v>
      </c>
      <c r="D52" s="30" t="s">
        <v>66</v>
      </c>
      <c r="E52" s="30">
        <v>1</v>
      </c>
    </row>
    <row r="53" spans="1:5" ht="15.75" thickBot="1">
      <c r="A53" s="33"/>
      <c r="B53" s="33"/>
      <c r="C53" s="33">
        <v>1034.98</v>
      </c>
      <c r="D53" s="33"/>
      <c r="E53" s="33">
        <v>1</v>
      </c>
    </row>
    <row r="54" spans="1:5" s="34" customFormat="1" ht="15.75" thickBot="1">
      <c r="A54" s="30" t="s">
        <v>85</v>
      </c>
      <c r="B54" s="30"/>
      <c r="C54" s="30">
        <v>750.62</v>
      </c>
      <c r="D54" s="30" t="s">
        <v>66</v>
      </c>
      <c r="E54" s="30">
        <v>1</v>
      </c>
    </row>
    <row r="55" spans="1:5" ht="15.75" thickBot="1">
      <c r="A55" s="33"/>
      <c r="B55" s="33"/>
      <c r="C55" s="33">
        <v>750.62</v>
      </c>
      <c r="D55" s="33"/>
      <c r="E55" s="33">
        <v>1</v>
      </c>
    </row>
    <row r="56" spans="1:5" s="34" customFormat="1" ht="15.75" thickBot="1">
      <c r="A56" s="30" t="s">
        <v>86</v>
      </c>
      <c r="B56" s="30"/>
      <c r="C56" s="30">
        <v>572.92999999999995</v>
      </c>
      <c r="D56" s="30" t="s">
        <v>87</v>
      </c>
      <c r="E56" s="30">
        <v>1</v>
      </c>
    </row>
    <row r="57" spans="1:5" ht="15.75" thickBot="1">
      <c r="A57" s="33"/>
      <c r="B57" s="33"/>
      <c r="C57" s="33">
        <v>572.92999999999995</v>
      </c>
      <c r="D57" s="33"/>
      <c r="E57" s="33">
        <v>1</v>
      </c>
    </row>
    <row r="58" spans="1:5" s="34" customFormat="1" ht="15.75" thickBot="1">
      <c r="A58" s="30" t="s">
        <v>88</v>
      </c>
      <c r="B58" s="30"/>
      <c r="C58" s="30">
        <v>875.31</v>
      </c>
      <c r="D58" s="30" t="s">
        <v>66</v>
      </c>
      <c r="E58" s="30">
        <v>1</v>
      </c>
    </row>
    <row r="59" spans="1:5" ht="15.75" thickBot="1">
      <c r="A59" s="33"/>
      <c r="B59" s="33"/>
      <c r="C59" s="33">
        <v>875.31</v>
      </c>
      <c r="D59" s="33"/>
      <c r="E59" s="33">
        <v>1</v>
      </c>
    </row>
    <row r="60" spans="1:5" s="34" customFormat="1" ht="15.75" thickBot="1">
      <c r="A60" s="30" t="s">
        <v>89</v>
      </c>
      <c r="B60" s="30"/>
      <c r="C60" s="30">
        <v>3668.78</v>
      </c>
      <c r="D60" s="30" t="s">
        <v>90</v>
      </c>
      <c r="E60" s="30">
        <v>1</v>
      </c>
    </row>
    <row r="61" spans="1:5" ht="15.75" thickBot="1">
      <c r="A61" s="33"/>
      <c r="B61" s="33"/>
      <c r="C61" s="33">
        <v>3668.78</v>
      </c>
      <c r="D61" s="33"/>
      <c r="E61" s="33">
        <v>1</v>
      </c>
    </row>
    <row r="62" spans="1:5" s="34" customFormat="1" ht="15.75" thickBot="1">
      <c r="A62" s="30" t="s">
        <v>53</v>
      </c>
      <c r="B62" s="30"/>
      <c r="C62" s="30">
        <v>1161.49</v>
      </c>
      <c r="D62" s="30" t="s">
        <v>66</v>
      </c>
      <c r="E62" s="30">
        <v>1</v>
      </c>
    </row>
    <row r="63" spans="1:5" ht="15.75" thickBot="1">
      <c r="A63" s="33"/>
      <c r="B63" s="33"/>
      <c r="C63" s="33">
        <v>1161.49</v>
      </c>
      <c r="D63" s="33"/>
      <c r="E63" s="33">
        <v>1</v>
      </c>
    </row>
    <row r="64" spans="1:5" s="34" customFormat="1" ht="15.75" thickBot="1">
      <c r="A64" s="30" t="s">
        <v>91</v>
      </c>
      <c r="B64" s="30"/>
      <c r="C64" s="30">
        <v>106.96</v>
      </c>
      <c r="D64" s="30" t="s">
        <v>66</v>
      </c>
      <c r="E64" s="30">
        <v>1</v>
      </c>
    </row>
    <row r="65" spans="1:5" ht="15.75" thickBot="1">
      <c r="A65" s="33"/>
      <c r="B65" s="33"/>
      <c r="C65" s="33">
        <v>106.96</v>
      </c>
      <c r="D65" s="33"/>
      <c r="E65" s="33">
        <v>1</v>
      </c>
    </row>
    <row r="66" spans="1:5" s="34" customFormat="1" ht="15.75" thickBot="1">
      <c r="A66" s="30" t="s">
        <v>92</v>
      </c>
      <c r="B66" s="30"/>
      <c r="C66" s="30">
        <v>537.21</v>
      </c>
      <c r="D66" s="30" t="s">
        <v>66</v>
      </c>
      <c r="E66" s="30">
        <v>1</v>
      </c>
    </row>
    <row r="67" spans="1:5" ht="15.75" thickBot="1">
      <c r="A67" s="33"/>
      <c r="B67" s="33"/>
      <c r="C67" s="33">
        <v>537.21</v>
      </c>
      <c r="D67" s="33"/>
      <c r="E67" s="33">
        <v>1</v>
      </c>
    </row>
    <row r="68" spans="1:5" s="34" customFormat="1" ht="15.75" thickBot="1">
      <c r="A68" s="30" t="s">
        <v>93</v>
      </c>
      <c r="B68" s="30"/>
      <c r="C68" s="30">
        <v>1219.98</v>
      </c>
      <c r="D68" s="30" t="s">
        <v>66</v>
      </c>
      <c r="E68" s="30">
        <v>2</v>
      </c>
    </row>
    <row r="69" spans="1:5" ht="15.75" thickBot="1">
      <c r="A69" s="33"/>
      <c r="B69" s="33"/>
      <c r="C69" s="33">
        <v>1219.98</v>
      </c>
      <c r="D69" s="33"/>
      <c r="E69" s="33">
        <v>2</v>
      </c>
    </row>
    <row r="70" spans="1:5" s="34" customFormat="1" ht="15.75" thickBot="1">
      <c r="A70" s="30" t="s">
        <v>94</v>
      </c>
      <c r="B70" s="30"/>
      <c r="C70" s="30">
        <v>1488.86</v>
      </c>
      <c r="D70" s="30" t="s">
        <v>32</v>
      </c>
      <c r="E70" s="30">
        <v>2</v>
      </c>
    </row>
    <row r="71" spans="1:5" ht="15.75" thickBot="1">
      <c r="A71" s="33"/>
      <c r="B71" s="33"/>
      <c r="C71" s="33">
        <v>1488.86</v>
      </c>
      <c r="D71" s="33"/>
      <c r="E71" s="33">
        <v>2</v>
      </c>
    </row>
    <row r="72" spans="1:5" s="34" customFormat="1" ht="15.75" thickBot="1">
      <c r="A72" s="30" t="s">
        <v>95</v>
      </c>
      <c r="B72" s="30"/>
      <c r="C72" s="30">
        <v>7225.28</v>
      </c>
      <c r="D72" s="30" t="s">
        <v>39</v>
      </c>
      <c r="E72" s="30">
        <v>8</v>
      </c>
    </row>
    <row r="73" spans="1:5" ht="15.75" thickBot="1">
      <c r="A73" s="33"/>
      <c r="B73" s="33"/>
      <c r="C73" s="33">
        <v>7225.28</v>
      </c>
      <c r="D73" s="33"/>
      <c r="E73" s="33">
        <v>8</v>
      </c>
    </row>
    <row r="74" spans="1:5" s="34" customFormat="1" ht="15.75" thickBot="1">
      <c r="A74" s="30" t="s">
        <v>96</v>
      </c>
      <c r="B74" s="30"/>
      <c r="C74" s="30">
        <v>465.79</v>
      </c>
      <c r="D74" s="30" t="s">
        <v>66</v>
      </c>
      <c r="E74" s="30">
        <v>0.5</v>
      </c>
    </row>
    <row r="75" spans="1:5" ht="15.75" thickBot="1">
      <c r="A75" s="33"/>
      <c r="B75" s="33"/>
      <c r="C75" s="33">
        <v>465.79</v>
      </c>
      <c r="D75" s="33"/>
      <c r="E75" s="33">
        <v>0.5</v>
      </c>
    </row>
    <row r="76" spans="1:5" s="34" customFormat="1" ht="15.75" thickBot="1">
      <c r="A76" s="30" t="s">
        <v>97</v>
      </c>
      <c r="B76" s="30"/>
      <c r="C76" s="30">
        <v>4384</v>
      </c>
      <c r="D76" s="30" t="s">
        <v>39</v>
      </c>
      <c r="E76" s="30">
        <v>4</v>
      </c>
    </row>
    <row r="77" spans="1:5" ht="15.75" thickBot="1">
      <c r="A77" s="33"/>
      <c r="B77" s="33"/>
      <c r="C77" s="33">
        <v>4384</v>
      </c>
      <c r="D77" s="33"/>
      <c r="E77" s="33">
        <v>4</v>
      </c>
    </row>
    <row r="78" spans="1:5" s="34" customFormat="1" ht="15.75" thickBot="1">
      <c r="A78" s="30" t="s">
        <v>98</v>
      </c>
      <c r="B78" s="30"/>
      <c r="C78" s="30">
        <v>22813.599999999999</v>
      </c>
      <c r="D78" s="30" t="s">
        <v>32</v>
      </c>
      <c r="E78" s="30">
        <v>28517</v>
      </c>
    </row>
    <row r="79" spans="1:5" ht="15.75" thickBot="1">
      <c r="A79" s="33"/>
      <c r="B79" s="33"/>
      <c r="C79" s="33">
        <v>22813.599999999999</v>
      </c>
      <c r="D79" s="33"/>
      <c r="E79" s="33">
        <v>28517</v>
      </c>
    </row>
    <row r="80" spans="1:5" s="34" customFormat="1" ht="15.75" thickBot="1">
      <c r="A80" s="30" t="s">
        <v>99</v>
      </c>
      <c r="B80" s="30"/>
      <c r="C80" s="30">
        <v>30798.36</v>
      </c>
      <c r="D80" s="30" t="s">
        <v>32</v>
      </c>
      <c r="E80" s="30">
        <v>34220.400000000001</v>
      </c>
    </row>
    <row r="81" spans="1:5" ht="15.75" thickBot="1">
      <c r="A81" s="33"/>
      <c r="B81" s="33"/>
      <c r="C81" s="33">
        <v>30798.36</v>
      </c>
      <c r="D81" s="33"/>
      <c r="E81" s="33">
        <v>34220.400000000001</v>
      </c>
    </row>
    <row r="82" spans="1:5" s="34" customFormat="1" ht="15.75" thickBot="1">
      <c r="A82" s="30" t="s">
        <v>100</v>
      </c>
      <c r="B82" s="30"/>
      <c r="C82" s="30">
        <v>7870.69</v>
      </c>
      <c r="D82" s="30" t="s">
        <v>32</v>
      </c>
      <c r="E82" s="30">
        <v>34220.400000000001</v>
      </c>
    </row>
    <row r="83" spans="1:5" ht="15.75" thickBot="1">
      <c r="A83" s="33"/>
      <c r="B83" s="33"/>
      <c r="C83" s="33">
        <v>7870.69</v>
      </c>
      <c r="D83" s="33"/>
      <c r="E83" s="33">
        <v>34220.400000000001</v>
      </c>
    </row>
    <row r="84" spans="1:5" s="34" customFormat="1" ht="15.75" thickBot="1">
      <c r="A84" s="30" t="s">
        <v>101</v>
      </c>
      <c r="B84" s="30"/>
      <c r="C84" s="30">
        <v>5988.57</v>
      </c>
      <c r="D84" s="30" t="s">
        <v>32</v>
      </c>
      <c r="E84" s="30">
        <v>28517</v>
      </c>
    </row>
    <row r="85" spans="1:5" ht="15.75" thickBot="1">
      <c r="A85" s="33"/>
      <c r="B85" s="33"/>
      <c r="C85" s="33">
        <v>5988.57</v>
      </c>
      <c r="D85" s="33"/>
      <c r="E85" s="33">
        <v>28517</v>
      </c>
    </row>
    <row r="86" spans="1:5" s="34" customFormat="1" ht="15.75" thickBot="1">
      <c r="A86" s="30" t="s">
        <v>102</v>
      </c>
      <c r="B86" s="30"/>
      <c r="C86" s="30">
        <v>41714.720000000001</v>
      </c>
      <c r="D86" s="30" t="s">
        <v>32</v>
      </c>
      <c r="E86" s="30">
        <v>26235.66</v>
      </c>
    </row>
    <row r="87" spans="1:5" ht="15.75" thickBot="1">
      <c r="A87" s="33"/>
      <c r="B87" s="33"/>
      <c r="C87" s="33">
        <v>41714.720000000001</v>
      </c>
      <c r="D87" s="33"/>
      <c r="E87" s="33">
        <v>26235.66</v>
      </c>
    </row>
    <row r="88" spans="1:5" s="34" customFormat="1" ht="15.75" thickBot="1">
      <c r="A88" s="30" t="s">
        <v>103</v>
      </c>
      <c r="B88" s="30"/>
      <c r="C88" s="30">
        <v>44971.21</v>
      </c>
      <c r="D88" s="30" t="s">
        <v>32</v>
      </c>
      <c r="E88" s="30">
        <v>27091.1</v>
      </c>
    </row>
    <row r="89" spans="1:5" ht="15.75" thickBot="1">
      <c r="A89" s="33"/>
      <c r="B89" s="33"/>
      <c r="C89" s="33">
        <v>44971.21</v>
      </c>
      <c r="D89" s="33"/>
      <c r="E89" s="33">
        <v>27091.1</v>
      </c>
    </row>
    <row r="90" spans="1:5" s="34" customFormat="1" ht="15.75" thickBot="1">
      <c r="A90" s="30" t="s">
        <v>104</v>
      </c>
      <c r="B90" s="30"/>
      <c r="C90" s="30">
        <v>79648.03</v>
      </c>
      <c r="D90" s="30" t="s">
        <v>32</v>
      </c>
      <c r="E90" s="30">
        <v>32509.4</v>
      </c>
    </row>
    <row r="91" spans="1:5" ht="15.75" thickBot="1">
      <c r="A91" s="33"/>
      <c r="B91" s="33"/>
      <c r="C91" s="33">
        <v>79648.03</v>
      </c>
      <c r="D91" s="33"/>
      <c r="E91" s="33">
        <v>32509.4</v>
      </c>
    </row>
    <row r="92" spans="1:5" s="34" customFormat="1" ht="15.75" thickBot="1">
      <c r="A92" s="30" t="s">
        <v>105</v>
      </c>
      <c r="B92" s="30"/>
      <c r="C92" s="30">
        <v>83839.98</v>
      </c>
      <c r="D92" s="30" t="s">
        <v>32</v>
      </c>
      <c r="E92" s="30">
        <v>34220.400000000001</v>
      </c>
    </row>
    <row r="93" spans="1:5" ht="15.75" thickBot="1">
      <c r="A93" s="33"/>
      <c r="B93" s="33"/>
      <c r="C93" s="33">
        <v>83839.98</v>
      </c>
      <c r="D93" s="33"/>
      <c r="E93" s="33">
        <v>34220.400000000001</v>
      </c>
    </row>
    <row r="94" spans="1:5" s="34" customFormat="1" ht="15.75" thickBot="1">
      <c r="A94" s="30" t="s">
        <v>106</v>
      </c>
      <c r="B94" s="30"/>
      <c r="C94" s="30">
        <v>107223.92</v>
      </c>
      <c r="D94" s="30" t="s">
        <v>32</v>
      </c>
      <c r="E94" s="30">
        <v>28517</v>
      </c>
    </row>
    <row r="95" spans="1:5" ht="15.75" thickBot="1">
      <c r="A95" s="33"/>
      <c r="B95" s="33"/>
      <c r="C95" s="33">
        <v>107223.92</v>
      </c>
      <c r="D95" s="33"/>
      <c r="E95" s="33">
        <v>28517</v>
      </c>
    </row>
    <row r="96" spans="1:5" s="34" customFormat="1" ht="15.75" thickBot="1">
      <c r="A96" s="30" t="s">
        <v>107</v>
      </c>
      <c r="B96" s="30"/>
      <c r="C96" s="30">
        <v>135170.57999999999</v>
      </c>
      <c r="D96" s="30" t="s">
        <v>32</v>
      </c>
      <c r="E96" s="30">
        <v>34220.400000000001</v>
      </c>
    </row>
    <row r="97" spans="1:5" ht="15.75" thickBot="1">
      <c r="A97" s="33"/>
      <c r="B97" s="33"/>
      <c r="C97" s="33">
        <v>135170.57999999999</v>
      </c>
      <c r="D97" s="33"/>
      <c r="E97" s="33">
        <v>34220.400000000001</v>
      </c>
    </row>
    <row r="98" spans="1:5" s="34" customFormat="1" ht="15.75" thickBot="1">
      <c r="A98" s="30" t="s">
        <v>108</v>
      </c>
      <c r="B98" s="30"/>
      <c r="C98" s="30">
        <v>1500.54</v>
      </c>
      <c r="D98" s="30" t="s">
        <v>66</v>
      </c>
      <c r="E98" s="30">
        <v>6</v>
      </c>
    </row>
    <row r="99" spans="1:5" ht="15.75" thickBot="1">
      <c r="A99" s="33"/>
      <c r="B99" s="33"/>
      <c r="C99" s="33">
        <v>1500.54</v>
      </c>
      <c r="D99" s="33"/>
      <c r="E99" s="33">
        <v>6</v>
      </c>
    </row>
    <row r="100" spans="1:5" s="34" customFormat="1" ht="15.75" thickBot="1">
      <c r="A100" s="30" t="s">
        <v>109</v>
      </c>
      <c r="B100" s="30"/>
      <c r="C100" s="30">
        <v>2065.6999999999998</v>
      </c>
      <c r="D100" s="30" t="s">
        <v>37</v>
      </c>
      <c r="E100" s="30">
        <v>2</v>
      </c>
    </row>
    <row r="101" spans="1:5" ht="15.75" thickBot="1">
      <c r="A101" s="33"/>
      <c r="B101" s="33"/>
      <c r="C101" s="33">
        <v>2065.6999999999998</v>
      </c>
      <c r="D101" s="33"/>
      <c r="E101" s="33">
        <v>2</v>
      </c>
    </row>
    <row r="102" spans="1:5" s="34" customFormat="1" ht="15.75" thickBot="1">
      <c r="A102" s="30" t="s">
        <v>110</v>
      </c>
      <c r="B102" s="30"/>
      <c r="C102" s="30">
        <v>2540.65</v>
      </c>
      <c r="D102" s="30" t="s">
        <v>66</v>
      </c>
      <c r="E102" s="30">
        <v>5</v>
      </c>
    </row>
    <row r="103" spans="1:5" ht="15.75" thickBot="1">
      <c r="A103" s="33"/>
      <c r="B103" s="33"/>
      <c r="C103" s="33">
        <v>2540.65</v>
      </c>
      <c r="D103" s="33"/>
      <c r="E103" s="33">
        <v>5</v>
      </c>
    </row>
    <row r="104" spans="1:5" s="34" customFormat="1" ht="15.75" thickBot="1">
      <c r="A104" s="30" t="s">
        <v>41</v>
      </c>
      <c r="B104" s="30"/>
      <c r="C104" s="30">
        <v>359.2</v>
      </c>
      <c r="D104" s="30" t="s">
        <v>66</v>
      </c>
      <c r="E104" s="30">
        <v>2</v>
      </c>
    </row>
    <row r="105" spans="1:5" ht="15.75" thickBot="1">
      <c r="A105" s="33"/>
      <c r="B105" s="33"/>
      <c r="C105" s="33">
        <v>359.2</v>
      </c>
      <c r="D105" s="33"/>
      <c r="E105" s="33">
        <v>2</v>
      </c>
    </row>
    <row r="106" spans="1:5" s="34" customFormat="1" ht="15.75" thickBot="1">
      <c r="A106" s="30" t="s">
        <v>111</v>
      </c>
      <c r="B106" s="30"/>
      <c r="C106" s="30">
        <v>2837.28</v>
      </c>
      <c r="D106" s="30" t="s">
        <v>66</v>
      </c>
      <c r="E106" s="30">
        <v>1</v>
      </c>
    </row>
    <row r="107" spans="1:5" ht="15.75" thickBot="1">
      <c r="A107" s="33"/>
      <c r="B107" s="33"/>
      <c r="C107" s="33">
        <v>2837.28</v>
      </c>
      <c r="D107" s="33"/>
      <c r="E107" s="33">
        <v>1</v>
      </c>
    </row>
    <row r="108" spans="1:5" s="34" customFormat="1" ht="15.75" thickBot="1">
      <c r="A108" s="30" t="s">
        <v>112</v>
      </c>
      <c r="B108" s="30"/>
      <c r="C108" s="30">
        <v>1368.1</v>
      </c>
      <c r="D108" s="30" t="s">
        <v>32</v>
      </c>
      <c r="E108" s="30">
        <v>10</v>
      </c>
    </row>
    <row r="109" spans="1:5" ht="15.75" thickBot="1">
      <c r="A109" s="33"/>
      <c r="B109" s="33"/>
      <c r="C109" s="33">
        <v>1368.1</v>
      </c>
      <c r="D109" s="33"/>
      <c r="E109" s="33">
        <v>10</v>
      </c>
    </row>
    <row r="110" spans="1:5" s="34" customFormat="1" ht="15.75" thickBot="1">
      <c r="A110" s="30" t="s">
        <v>113</v>
      </c>
      <c r="B110" s="30"/>
      <c r="C110" s="30">
        <v>2281.36</v>
      </c>
      <c r="D110" s="30" t="s">
        <v>32</v>
      </c>
      <c r="E110" s="30">
        <v>28517</v>
      </c>
    </row>
    <row r="111" spans="1:5" ht="15.75" thickBot="1">
      <c r="A111" s="33"/>
      <c r="B111" s="33"/>
      <c r="C111" s="33">
        <v>2281.36</v>
      </c>
      <c r="D111" s="33"/>
      <c r="E111" s="33">
        <v>28517</v>
      </c>
    </row>
    <row r="112" spans="1:5" s="34" customFormat="1" ht="15.75" thickBot="1">
      <c r="A112" s="30" t="s">
        <v>114</v>
      </c>
      <c r="B112" s="30"/>
      <c r="C112" s="30">
        <v>3079.84</v>
      </c>
      <c r="D112" s="30" t="s">
        <v>32</v>
      </c>
      <c r="E112" s="30">
        <v>34220.400000000001</v>
      </c>
    </row>
    <row r="113" spans="1:5" ht="15.75" thickBot="1">
      <c r="A113" s="33"/>
      <c r="B113" s="33"/>
      <c r="C113" s="33">
        <v>3079.84</v>
      </c>
      <c r="D113" s="33"/>
      <c r="E113" s="33">
        <v>34220.400000000001</v>
      </c>
    </row>
    <row r="114" spans="1:5" s="34" customFormat="1" ht="15.75" thickBot="1">
      <c r="A114" s="30" t="s">
        <v>115</v>
      </c>
      <c r="B114" s="30"/>
      <c r="C114" s="30">
        <v>2876.19</v>
      </c>
      <c r="D114" s="30" t="s">
        <v>90</v>
      </c>
      <c r="E114" s="30">
        <v>1</v>
      </c>
    </row>
    <row r="115" spans="1:5" ht="15.75" thickBot="1">
      <c r="A115" s="33"/>
      <c r="B115" s="33"/>
      <c r="C115" s="33">
        <v>2876.19</v>
      </c>
      <c r="D115" s="33"/>
      <c r="E115" s="33">
        <v>1</v>
      </c>
    </row>
    <row r="116" spans="1:5" s="34" customFormat="1" ht="15.75" thickBot="1">
      <c r="A116" s="30" t="s">
        <v>116</v>
      </c>
      <c r="B116" s="30"/>
      <c r="C116" s="30">
        <v>10836.46</v>
      </c>
      <c r="D116" s="30" t="s">
        <v>32</v>
      </c>
      <c r="E116" s="30">
        <v>28517</v>
      </c>
    </row>
    <row r="117" spans="1:5" ht="15.75" thickBot="1">
      <c r="A117" s="33"/>
      <c r="B117" s="33"/>
      <c r="C117" s="33">
        <v>10836.46</v>
      </c>
      <c r="D117" s="33"/>
      <c r="E117" s="33">
        <v>28517</v>
      </c>
    </row>
    <row r="118" spans="1:5" s="34" customFormat="1" ht="15.75" thickBot="1">
      <c r="A118" s="30" t="s">
        <v>116</v>
      </c>
      <c r="B118" s="30"/>
      <c r="C118" s="30">
        <v>13003.75</v>
      </c>
      <c r="D118" s="30" t="s">
        <v>32</v>
      </c>
      <c r="E118" s="30">
        <v>34220.400000000001</v>
      </c>
    </row>
    <row r="119" spans="1:5" ht="15.75" thickBot="1">
      <c r="A119" s="33"/>
      <c r="B119" s="33"/>
      <c r="C119" s="33">
        <v>13003.75</v>
      </c>
      <c r="D119" s="33"/>
      <c r="E119" s="33">
        <v>34220.400000000001</v>
      </c>
    </row>
    <row r="120" spans="1:5" s="34" customFormat="1" ht="15.75" thickBot="1">
      <c r="A120" s="30" t="s">
        <v>117</v>
      </c>
      <c r="B120" s="30"/>
      <c r="C120" s="30">
        <v>267751</v>
      </c>
      <c r="D120" s="30" t="s">
        <v>118</v>
      </c>
      <c r="E120" s="30">
        <v>1</v>
      </c>
    </row>
    <row r="121" spans="1:5" ht="15.75" thickBot="1">
      <c r="A121" s="33"/>
      <c r="B121" s="33"/>
      <c r="C121" s="33">
        <v>267751</v>
      </c>
      <c r="D121" s="33"/>
      <c r="E121" s="33">
        <v>1</v>
      </c>
    </row>
    <row r="122" spans="1:5" s="34" customFormat="1" ht="15.75" thickBot="1">
      <c r="A122" s="30" t="s">
        <v>119</v>
      </c>
      <c r="B122" s="30"/>
      <c r="C122" s="30">
        <v>225090</v>
      </c>
      <c r="D122" s="30" t="s">
        <v>118</v>
      </c>
      <c r="E122" s="30">
        <v>1</v>
      </c>
    </row>
    <row r="123" spans="1:5" ht="15.75" thickBot="1">
      <c r="A123" s="33"/>
      <c r="B123" s="33"/>
      <c r="C123" s="33">
        <v>225090</v>
      </c>
      <c r="D123" s="33"/>
      <c r="E123" s="33">
        <v>1</v>
      </c>
    </row>
    <row r="124" spans="1:5" s="34" customFormat="1" ht="15.75" thickBot="1">
      <c r="A124" s="30" t="s">
        <v>52</v>
      </c>
      <c r="B124" s="30"/>
      <c r="C124" s="30">
        <v>796.91</v>
      </c>
      <c r="D124" s="30" t="s">
        <v>66</v>
      </c>
      <c r="E124" s="30">
        <v>1</v>
      </c>
    </row>
    <row r="125" spans="1:5" ht="15.75" thickBot="1">
      <c r="A125" s="33"/>
      <c r="B125" s="33"/>
      <c r="C125" s="33">
        <v>796.91</v>
      </c>
      <c r="D125" s="33"/>
      <c r="E125" s="33">
        <v>1</v>
      </c>
    </row>
    <row r="126" spans="1:5" s="34" customFormat="1" ht="15.75" thickBot="1">
      <c r="A126" s="30" t="s">
        <v>42</v>
      </c>
      <c r="B126" s="30"/>
      <c r="C126" s="30">
        <v>270.14</v>
      </c>
      <c r="D126" s="30" t="s">
        <v>43</v>
      </c>
      <c r="E126" s="30">
        <v>1</v>
      </c>
    </row>
    <row r="127" spans="1:5" ht="15.75" thickBot="1">
      <c r="A127" s="33"/>
      <c r="B127" s="33"/>
      <c r="C127" s="33">
        <v>270.14</v>
      </c>
      <c r="D127" s="33"/>
      <c r="E127" s="33">
        <v>1</v>
      </c>
    </row>
    <row r="128" spans="1:5" s="34" customFormat="1" ht="15.75" thickBot="1">
      <c r="A128" s="30" t="s">
        <v>44</v>
      </c>
      <c r="B128" s="30"/>
      <c r="C128" s="30">
        <v>154.88</v>
      </c>
      <c r="D128" s="30" t="s">
        <v>66</v>
      </c>
      <c r="E128" s="30">
        <v>1</v>
      </c>
    </row>
    <row r="129" spans="1:5" ht="15.75" thickBot="1">
      <c r="A129" s="33"/>
      <c r="B129" s="33"/>
      <c r="C129" s="33">
        <v>154.88</v>
      </c>
      <c r="D129" s="33"/>
      <c r="E129" s="33">
        <v>1</v>
      </c>
    </row>
    <row r="130" spans="1:5" s="34" customFormat="1" ht="15.75" thickBot="1">
      <c r="A130" s="30" t="s">
        <v>120</v>
      </c>
      <c r="B130" s="30"/>
      <c r="C130" s="30">
        <v>2376</v>
      </c>
      <c r="D130" s="30" t="s">
        <v>121</v>
      </c>
      <c r="E130" s="30">
        <v>800</v>
      </c>
    </row>
    <row r="131" spans="1:5" ht="15.75" thickBot="1">
      <c r="A131" s="33"/>
      <c r="B131" s="33"/>
      <c r="C131" s="33">
        <v>2376</v>
      </c>
      <c r="D131" s="33"/>
      <c r="E131" s="33">
        <v>800</v>
      </c>
    </row>
    <row r="132" spans="1:5" s="34" customFormat="1" ht="15.75" thickBot="1">
      <c r="A132" s="30" t="s">
        <v>51</v>
      </c>
      <c r="B132" s="30"/>
      <c r="C132" s="30">
        <v>1488.45</v>
      </c>
      <c r="D132" s="30" t="s">
        <v>66</v>
      </c>
      <c r="E132" s="30">
        <v>5</v>
      </c>
    </row>
    <row r="133" spans="1:5" ht="15.75" thickBot="1">
      <c r="A133" s="33"/>
      <c r="B133" s="33"/>
      <c r="C133" s="33">
        <v>1488.45</v>
      </c>
      <c r="D133" s="33"/>
      <c r="E133" s="33">
        <v>5</v>
      </c>
    </row>
    <row r="134" spans="1:5" s="34" customFormat="1" ht="15.75" thickBot="1">
      <c r="A134" s="30" t="s">
        <v>122</v>
      </c>
      <c r="B134" s="30"/>
      <c r="C134" s="30">
        <v>865.08</v>
      </c>
      <c r="D134" s="30" t="s">
        <v>80</v>
      </c>
      <c r="E134" s="30">
        <v>2</v>
      </c>
    </row>
    <row r="135" spans="1:5" ht="15.75" thickBot="1">
      <c r="A135" s="33"/>
      <c r="B135" s="33"/>
      <c r="C135" s="33">
        <v>865.08</v>
      </c>
      <c r="D135" s="33"/>
      <c r="E135" s="33">
        <v>2</v>
      </c>
    </row>
    <row r="136" spans="1:5" s="34" customFormat="1" ht="15.75" thickBot="1">
      <c r="A136" s="30" t="s">
        <v>123</v>
      </c>
      <c r="B136" s="30"/>
      <c r="C136" s="30">
        <v>60895</v>
      </c>
      <c r="D136" s="30" t="s">
        <v>76</v>
      </c>
      <c r="E136" s="30">
        <v>1</v>
      </c>
    </row>
    <row r="137" spans="1:5" ht="15.75" thickBot="1">
      <c r="A137" s="33"/>
      <c r="B137" s="33"/>
      <c r="C137" s="33">
        <v>60895</v>
      </c>
      <c r="D137" s="33"/>
      <c r="E137" s="33">
        <v>1</v>
      </c>
    </row>
    <row r="138" spans="1:5" s="34" customFormat="1" ht="15.75" thickBot="1">
      <c r="A138" s="30" t="s">
        <v>124</v>
      </c>
      <c r="B138" s="30"/>
      <c r="C138" s="30">
        <v>71159</v>
      </c>
      <c r="D138" s="30" t="s">
        <v>76</v>
      </c>
      <c r="E138" s="30">
        <v>1</v>
      </c>
    </row>
    <row r="139" spans="1:5" ht="15.75" thickBot="1">
      <c r="A139" s="33"/>
      <c r="B139" s="33"/>
      <c r="C139" s="33">
        <v>71159</v>
      </c>
      <c r="D139" s="33"/>
      <c r="E139" s="33">
        <v>1</v>
      </c>
    </row>
    <row r="140" spans="1:5" s="34" customFormat="1" ht="15.75" thickBot="1">
      <c r="A140" s="30" t="s">
        <v>125</v>
      </c>
      <c r="B140" s="30"/>
      <c r="C140" s="30">
        <v>64429</v>
      </c>
      <c r="D140" s="30" t="s">
        <v>76</v>
      </c>
      <c r="E140" s="30">
        <v>1</v>
      </c>
    </row>
    <row r="141" spans="1:5" ht="15.75" thickBot="1">
      <c r="A141" s="33"/>
      <c r="B141" s="33"/>
      <c r="C141" s="33">
        <v>64429</v>
      </c>
      <c r="D141" s="33"/>
      <c r="E141" s="33">
        <v>1</v>
      </c>
    </row>
    <row r="142" spans="1:5" s="34" customFormat="1" ht="15.75" thickBot="1">
      <c r="A142" s="30" t="s">
        <v>126</v>
      </c>
      <c r="B142" s="30"/>
      <c r="C142" s="30">
        <v>64429</v>
      </c>
      <c r="D142" s="30" t="s">
        <v>76</v>
      </c>
      <c r="E142" s="30">
        <v>1</v>
      </c>
    </row>
    <row r="143" spans="1:5" ht="15.75" thickBot="1">
      <c r="A143" s="33"/>
      <c r="B143" s="33"/>
      <c r="C143" s="33">
        <v>64429</v>
      </c>
      <c r="D143" s="33"/>
      <c r="E143" s="33">
        <v>1</v>
      </c>
    </row>
    <row r="144" spans="1:5" s="34" customFormat="1" ht="15.75" thickBot="1">
      <c r="A144" s="30" t="s">
        <v>127</v>
      </c>
      <c r="B144" s="30"/>
      <c r="C144" s="30">
        <v>53702</v>
      </c>
      <c r="D144" s="30" t="s">
        <v>76</v>
      </c>
      <c r="E144" s="30">
        <v>1</v>
      </c>
    </row>
    <row r="145" spans="1:5" ht="15.75" thickBot="1">
      <c r="A145" s="33"/>
      <c r="B145" s="33"/>
      <c r="C145" s="33">
        <v>53702</v>
      </c>
      <c r="D145" s="33"/>
      <c r="E145" s="33">
        <v>1</v>
      </c>
    </row>
    <row r="146" spans="1:5" s="34" customFormat="1" ht="15.75" thickBot="1">
      <c r="A146" s="30" t="s">
        <v>50</v>
      </c>
      <c r="B146" s="30"/>
      <c r="C146" s="30">
        <v>8701.42</v>
      </c>
      <c r="D146" s="30" t="s">
        <v>36</v>
      </c>
      <c r="E146" s="30">
        <v>14</v>
      </c>
    </row>
    <row r="147" spans="1:5" ht="15.75" thickBot="1">
      <c r="A147" s="33"/>
      <c r="B147" s="33"/>
      <c r="C147" s="33">
        <v>8701.42</v>
      </c>
      <c r="D147" s="33"/>
      <c r="E147" s="33">
        <v>14</v>
      </c>
    </row>
    <row r="148" spans="1:5" ht="15.75" thickBot="1">
      <c r="A148" s="33"/>
      <c r="B148" s="33"/>
      <c r="C148" s="33">
        <v>1670750.1299999994</v>
      </c>
      <c r="D148" s="33"/>
      <c r="E148" s="33">
        <v>524404.90000000014</v>
      </c>
    </row>
    <row r="152" spans="1:5">
      <c r="A152">
        <f>C148-Лист1!C104</f>
        <v>116179.12999999942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2:D7"/>
  <sheetViews>
    <sheetView workbookViewId="0">
      <selection activeCell="F12" sqref="F12"/>
    </sheetView>
  </sheetViews>
  <sheetFormatPr defaultRowHeight="15"/>
  <sheetData>
    <row r="2" spans="3:4" s="31" customFormat="1">
      <c r="C2" s="31">
        <v>2015</v>
      </c>
      <c r="D2" s="31">
        <v>16460.97</v>
      </c>
    </row>
    <row r="3" spans="3:4" s="31" customFormat="1">
      <c r="C3" s="31">
        <v>2016</v>
      </c>
      <c r="D3" s="31">
        <f>16460.97+31659.66</f>
        <v>48120.630000000005</v>
      </c>
    </row>
    <row r="4" spans="3:4" s="31" customFormat="1">
      <c r="C4" s="31">
        <v>2017</v>
      </c>
      <c r="D4" s="31">
        <v>87645.68</v>
      </c>
    </row>
    <row r="5" spans="3:4" s="31" customFormat="1">
      <c r="C5" s="31">
        <v>2018</v>
      </c>
      <c r="D5" s="31">
        <v>87446.64</v>
      </c>
    </row>
    <row r="6" spans="3:4">
      <c r="C6">
        <v>2019</v>
      </c>
      <c r="D6">
        <f>38414.6+53927.83</f>
        <v>92342.43</v>
      </c>
    </row>
    <row r="7" spans="3:4">
      <c r="D7">
        <f>SUM(D2:D6)</f>
        <v>332016.34999999998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2020-05-26T23:25:17Z</cp:lastPrinted>
  <dcterms:created xsi:type="dcterms:W3CDTF">2016-03-18T02:51:51Z</dcterms:created>
  <dcterms:modified xsi:type="dcterms:W3CDTF">2020-05-26T23:26:08Z</dcterms:modified>
</cp:coreProperties>
</file>