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05" windowWidth="19440" windowHeight="9210"/>
  </bookViews>
  <sheets>
    <sheet name="Дивизионная, д. 4 " sheetId="1" r:id="rId1"/>
  </sheets>
  <definedNames>
    <definedName name="_xlnm.Print_Area" localSheetId="0">'Дивизионная, д. 4 '!$A$1:$E$102</definedName>
  </definedNames>
  <calcPr calcId="125725"/>
</workbook>
</file>

<file path=xl/calcChain.xml><?xml version="1.0" encoding="utf-8"?>
<calcChain xmlns="http://schemas.openxmlformats.org/spreadsheetml/2006/main">
  <c r="B28" i="1"/>
  <c r="B52"/>
  <c r="B90" l="1"/>
  <c r="B83"/>
  <c r="B8" l="1"/>
  <c r="B86"/>
  <c r="B21"/>
  <c r="B19" l="1"/>
  <c r="B16"/>
  <c r="B13"/>
  <c r="B100" l="1"/>
  <c r="B99"/>
  <c r="B98" s="1"/>
  <c r="B10"/>
  <c r="B9" s="1"/>
  <c r="B11" l="1"/>
  <c r="B101"/>
  <c r="B102" s="1"/>
</calcChain>
</file>

<file path=xl/sharedStrings.xml><?xml version="1.0" encoding="utf-8"?>
<sst xmlns="http://schemas.openxmlformats.org/spreadsheetml/2006/main" count="199" uniqueCount="124">
  <si>
    <t>Форма 2.8. Выполненные работы (оказанные услуги) по содержанию общего имущества и текущему ремонту в отчетном периоде (Приказ Минстроя России от 22.12.2014 №882).</t>
  </si>
  <si>
    <t>Наименование работ (услуг)</t>
  </si>
  <si>
    <t>Ед.изм.</t>
  </si>
  <si>
    <t>Количество работ (ед.)</t>
  </si>
  <si>
    <t>Доходы от нежилых помещений и провайдеров:</t>
  </si>
  <si>
    <t>Провайдеры:</t>
  </si>
  <si>
    <t>Расходы по дому:</t>
  </si>
  <si>
    <t>м2</t>
  </si>
  <si>
    <t>м</t>
  </si>
  <si>
    <t>сантехника</t>
  </si>
  <si>
    <t>1.Расходы по снятию показаний с ИПУ по электроэнергии</t>
  </si>
  <si>
    <t>кол-во показаний</t>
  </si>
  <si>
    <t>1. Работы (услуги) по управлению многоквартирным домом</t>
  </si>
  <si>
    <t>2. Работы по содержанию помещений, входящих в состав общего имущества в многоквартирном доме</t>
  </si>
  <si>
    <t>3. Работы по обеспечению вывоза твердых бытовых отходов</t>
  </si>
  <si>
    <t>4. Коммунальные услуги по содержанию помещений, входящих в состав общего имущества в многоквартирном доме</t>
  </si>
  <si>
    <t>5. Работы по содержанию и ремонту конструктивных элементов (несущих конструкций и ненесущих конструкций) многоквартирных домов</t>
  </si>
  <si>
    <t>6. 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</si>
  <si>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7.Работы по содержанию и ремонту мусоропроводов в многоквартирном доме</t>
  </si>
  <si>
    <t>8. Работы по содержанию и ремонту лифта (лифтов) в многоквартирном доме</t>
  </si>
  <si>
    <t>9. Работы по обеспечению требований пожарной безопасности</t>
  </si>
  <si>
    <t>10. Работы по содержанию и ремонту систем дымоудаления и вентиляции</t>
  </si>
  <si>
    <t>11. Работы по содержанию и ремонту систем внутридомового газового оборудования</t>
  </si>
  <si>
    <t>12. Обеспечение устранения аварий на внутридомовых инженерных системах в многоквартирном доме</t>
  </si>
  <si>
    <t>13. Проведение дератизации и дезинсекции помещений, входящих в состав общего имущества в многоквартирном доме</t>
  </si>
  <si>
    <t>14.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</si>
  <si>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15. Прочая работа (услуга)</t>
  </si>
  <si>
    <t xml:space="preserve">Годовая фактическая стоимость работ (услуг) </t>
  </si>
  <si>
    <t>Адрес: ул. Дивизионная, д. 4</t>
  </si>
  <si>
    <t>1 стояк</t>
  </si>
  <si>
    <t>1м</t>
  </si>
  <si>
    <t>Доходы по дому:</t>
  </si>
  <si>
    <t>шт.</t>
  </si>
  <si>
    <t>Выезд а/машины по заявке</t>
  </si>
  <si>
    <t>выезд</t>
  </si>
  <si>
    <t>Очистка канализационной сети</t>
  </si>
  <si>
    <t>подвал</t>
  </si>
  <si>
    <t>руб.</t>
  </si>
  <si>
    <t>Осмотр подвала</t>
  </si>
  <si>
    <t>1 дом</t>
  </si>
  <si>
    <t>Осмотр сантех. оборудования</t>
  </si>
  <si>
    <t>Прочистка вентиляции</t>
  </si>
  <si>
    <t>Ремонт межпанельных швов монтажной пеной с использованием автовышки</t>
  </si>
  <si>
    <t>Сброс воздуха со стояков отопления с использованием а/м газель</t>
  </si>
  <si>
    <t>Удаление воздуха со стояков отопления</t>
  </si>
  <si>
    <t>покраска, изоляция труб отопления</t>
  </si>
  <si>
    <t>период: 01.01.2021-31.12.2021</t>
  </si>
  <si>
    <t>Начальное сальдо на 01.01.2021 г.</t>
  </si>
  <si>
    <t>Всего начислено за период с 01.01.2021 г. по 31.12.2021 г.</t>
  </si>
  <si>
    <t>Всего оплачено за период с 01.01.2021 г. по 31.12.2021 г.</t>
  </si>
  <si>
    <t xml:space="preserve">Дебиторская задолженность (переплата) на 31.12.2021 г. </t>
  </si>
  <si>
    <t>Всего доходов по дому за 2021 г.</t>
  </si>
  <si>
    <t>Всего расходов по дому за 2021 г.</t>
  </si>
  <si>
    <t>Всего расходов по дому с НДС за 2021 г.</t>
  </si>
  <si>
    <t>Конечное сальдо по дому на 31.12.2021 г.</t>
  </si>
  <si>
    <t>Гор. вода потр.при содер.общего имущ-ва  в МКД 3,4 кв.2021г. 1-5эт.К=0</t>
  </si>
  <si>
    <t>Гор.вода потр.при содер.общего имущ-ва в МКД 1,2 кв.2021г. 1-5 эт.К=0,</t>
  </si>
  <si>
    <t>Хол.вода потр.при содер.общ.имущ. в МКД 1,2 кв.2021г.1-5эт.К=0,8</t>
  </si>
  <si>
    <t>Хол.вода потр.при содер.общ.имущ. в МКД 3,4 кв.2021г.1-5эт.К=0,6;0,8</t>
  </si>
  <si>
    <t>Электрическая энергия потр.при содержании общего имущ. МКД 1,2 кв.2021</t>
  </si>
  <si>
    <t>Электрическая энергия потр.при содержании общего имущ. МКД 3,4 кв.2021</t>
  </si>
  <si>
    <t>Содержание ДРС 1,2 кв. 2021 г. коэф.0,8;0,85;0,9;1</t>
  </si>
  <si>
    <t>Содержание ДРС 3,4 кв. 2021 г. коэф.0,8;0,85;0,9;1</t>
  </si>
  <si>
    <t>Уборка МОП 1,2 кв. 2021 г. К=0,8</t>
  </si>
  <si>
    <t>Уборка МОП 3,4 кв. 2021 г. К=0,8</t>
  </si>
  <si>
    <t>Управление жилым фондом 1,2 кв. 2021г. К=0,6;0,8;0,85;0,9;1</t>
  </si>
  <si>
    <t>Управление жилым фондом 3,4 кв. 2021г. К=0,6;0,8;0,85;0,9;1</t>
  </si>
  <si>
    <t>Уборка придомовой территории 1,2 кв. 2021 г. К=0,6;0,8</t>
  </si>
  <si>
    <t>Уборка придомовой территории 3,4 кв. 2021 г. К=0,6;0,8</t>
  </si>
  <si>
    <t>Организация мест накоп.ртуть сод-х ламп 1,2 кв. 2021г. К=0,6;0,8;0,85;</t>
  </si>
  <si>
    <t>Организация мест накоп.ртуть сод-х ламп 3,4 кв. 2021г. К=0,6;0,8;0,85;</t>
  </si>
  <si>
    <t>Демонтаж изоляции, покраска труб отопления Дивизионная, 4</t>
  </si>
  <si>
    <t>Закрытие/открытие стояков водоснабжения с использованием  а/м газель</t>
  </si>
  <si>
    <t>Замена вентиля д. 20 д. 15</t>
  </si>
  <si>
    <t>Замена стояка отопления</t>
  </si>
  <si>
    <t>Замена части стояка ГВС, ХВС</t>
  </si>
  <si>
    <t>метр</t>
  </si>
  <si>
    <t>Запуск системы отопления</t>
  </si>
  <si>
    <t>Опрессовка тепловых узлов при сдаче</t>
  </si>
  <si>
    <t>узел</t>
  </si>
  <si>
    <t>дом</t>
  </si>
  <si>
    <t>Отсыпка и откачка подвала</t>
  </si>
  <si>
    <t>Отсыпка, откачка нечистот в подвале</t>
  </si>
  <si>
    <t>Очистка теплового узла</t>
  </si>
  <si>
    <t>т\у</t>
  </si>
  <si>
    <t>Прогон воздуха системы отопления</t>
  </si>
  <si>
    <t>Промывка канализационного выпуска</t>
  </si>
  <si>
    <t>подъезд</t>
  </si>
  <si>
    <t>Прочистка канализационной сети дворовой</t>
  </si>
  <si>
    <t>Ремонт КНС</t>
  </si>
  <si>
    <t>1 кв.</t>
  </si>
  <si>
    <t>Ремонт задвижек в подвале Дивизионная, 4</t>
  </si>
  <si>
    <t>стояк</t>
  </si>
  <si>
    <t>осмотр системы отопления в квартире</t>
  </si>
  <si>
    <t>квартира</t>
  </si>
  <si>
    <t>промывка теплового узла с применением оборудования (компрессор)</t>
  </si>
  <si>
    <t>Дератизация Портал 75</t>
  </si>
  <si>
    <t>Закрепление кабеля</t>
  </si>
  <si>
    <t>Замена электрической лампы накаливания</t>
  </si>
  <si>
    <t>Замена электропроводки</t>
  </si>
  <si>
    <t>Изготовление и установка металлической решетки</t>
  </si>
  <si>
    <t>Осмотр электропроводки</t>
  </si>
  <si>
    <t>Остекление оконых рам</t>
  </si>
  <si>
    <t>Очистка подвала от быт. и крупногабарит. мусора, ул. Дивизионная, 4</t>
  </si>
  <si>
    <t>Пробивка отверстий в ж/д конструкциях</t>
  </si>
  <si>
    <t>Прокладка электрокабеля АВВГ 2*2,5 мм2</t>
  </si>
  <si>
    <t>Протяжка контактов на электроприборах</t>
  </si>
  <si>
    <t>Ремонт тамбурной двери</t>
  </si>
  <si>
    <t>Установка балконного козырька</t>
  </si>
  <si>
    <t>Устройство соединения эл. проводов с использованием эл.зажимов</t>
  </si>
  <si>
    <t>1 соед.</t>
  </si>
  <si>
    <t>двойное остекление фрамуг подъезда р-р 1,3*0,53</t>
  </si>
  <si>
    <t>замена стояка ХВС</t>
  </si>
  <si>
    <t>замена электрической лампы накаливания</t>
  </si>
  <si>
    <t>замена электропроводки</t>
  </si>
  <si>
    <t>замер температуры воздуха в кв.</t>
  </si>
  <si>
    <t>помещ</t>
  </si>
  <si>
    <t>замеры темпер. воздуха в квартире и подвале</t>
  </si>
  <si>
    <t>замер</t>
  </si>
  <si>
    <t>исполнение заявок не связанных с ремонтом</t>
  </si>
  <si>
    <t>обследование межпанельных швов</t>
  </si>
  <si>
    <t>Ремонт детской площадки</t>
  </si>
  <si>
    <t>площадка</t>
  </si>
  <si>
    <t>вынос мусора, нежил. помещ</t>
  </si>
</sst>
</file>

<file path=xl/styles.xml><?xml version="1.0" encoding="utf-8"?>
<styleSheet xmlns="http://schemas.openxmlformats.org/spreadsheetml/2006/main">
  <numFmts count="3">
    <numFmt numFmtId="164" formatCode="_-* #,##0.00_р_._-;\-* #,##0.00_р_._-;_-* &quot;-&quot;??_р_._-;_-@_-"/>
    <numFmt numFmtId="165" formatCode="_-* #&quot; &quot;##0.00_-;\-* #&quot; &quot;##0.00_-;_-* &quot;-&quot;??_-;_-@_-"/>
    <numFmt numFmtId="166" formatCode="_-* #,##0.00_-;\-* #,##0.00_-;_-* &quot;-&quot;??_-;_-@_-"/>
  </numFmts>
  <fonts count="2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3F3F3F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3F3F3F"/>
      <name val="Times New Roman"/>
      <family val="1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3">
    <xf numFmtId="0" fontId="0" fillId="0" borderId="0"/>
    <xf numFmtId="164" fontId="1" fillId="0" borderId="0" applyFont="0" applyFill="0" applyBorder="0" applyAlignment="0" applyProtection="0"/>
    <xf numFmtId="0" fontId="2" fillId="2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5" borderId="0" applyNumberFormat="0" applyBorder="0" applyAlignment="0" applyProtection="0"/>
    <xf numFmtId="0" fontId="17" fillId="6" borderId="6" applyNumberFormat="0" applyAlignment="0" applyProtection="0"/>
    <xf numFmtId="0" fontId="18" fillId="2" borderId="6" applyNumberFormat="0" applyAlignment="0" applyProtection="0"/>
    <xf numFmtId="0" fontId="19" fillId="0" borderId="7" applyNumberFormat="0" applyFill="0" applyAlignment="0" applyProtection="0"/>
    <xf numFmtId="0" fontId="20" fillId="7" borderId="8" applyNumberFormat="0" applyAlignment="0" applyProtection="0"/>
    <xf numFmtId="0" fontId="21" fillId="0" borderId="0" applyNumberFormat="0" applyFill="0" applyBorder="0" applyAlignment="0" applyProtection="0"/>
    <xf numFmtId="0" fontId="1" fillId="8" borderId="9" applyNumberFormat="0" applyFont="0" applyAlignment="0" applyProtection="0"/>
    <xf numFmtId="0" fontId="22" fillId="0" borderId="0" applyNumberFormat="0" applyFill="0" applyBorder="0" applyAlignment="0" applyProtection="0"/>
    <xf numFmtId="0" fontId="23" fillId="0" borderId="10" applyNumberFormat="0" applyFill="0" applyAlignment="0" applyProtection="0"/>
    <xf numFmtId="0" fontId="24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4" fillId="32" borderId="0" applyNumberFormat="0" applyBorder="0" applyAlignment="0" applyProtection="0"/>
  </cellStyleXfs>
  <cellXfs count="36">
    <xf numFmtId="0" fontId="0" fillId="0" borderId="0" xfId="0"/>
    <xf numFmtId="0" fontId="4" fillId="0" borderId="0" xfId="0" applyFont="1" applyFill="1"/>
    <xf numFmtId="0" fontId="5" fillId="0" borderId="0" xfId="0" applyFont="1" applyFill="1"/>
    <xf numFmtId="164" fontId="4" fillId="0" borderId="0" xfId="1" applyFont="1" applyFill="1" applyAlignment="1">
      <alignment horizontal="center" vertical="center"/>
    </xf>
    <xf numFmtId="0" fontId="6" fillId="0" borderId="2" xfId="2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164" fontId="7" fillId="0" borderId="2" xfId="1" applyFont="1" applyFill="1" applyBorder="1" applyAlignment="1" applyProtection="1">
      <alignment horizontal="center" vertical="center"/>
    </xf>
    <xf numFmtId="164" fontId="8" fillId="0" borderId="2" xfId="1" applyFont="1" applyFill="1" applyBorder="1" applyAlignment="1">
      <alignment horizontal="center" vertical="center" wrapText="1"/>
    </xf>
    <xf numFmtId="164" fontId="4" fillId="0" borderId="2" xfId="1" applyFont="1" applyFill="1" applyBorder="1" applyAlignment="1">
      <alignment horizontal="center" vertical="center"/>
    </xf>
    <xf numFmtId="164" fontId="4" fillId="0" borderId="0" xfId="1" applyFont="1" applyFill="1" applyAlignment="1">
      <alignment vertical="center"/>
    </xf>
    <xf numFmtId="164" fontId="6" fillId="0" borderId="2" xfId="1" applyFont="1" applyFill="1" applyBorder="1" applyAlignment="1">
      <alignment horizontal="center" vertical="center" wrapText="1"/>
    </xf>
    <xf numFmtId="0" fontId="9" fillId="0" borderId="2" xfId="2" applyFont="1" applyFill="1" applyBorder="1" applyAlignment="1">
      <alignment horizontal="left" vertical="center"/>
    </xf>
    <xf numFmtId="164" fontId="4" fillId="0" borderId="2" xfId="1" applyFont="1" applyFill="1" applyBorder="1" applyAlignment="1">
      <alignment horizontal="center" vertical="center" wrapText="1"/>
    </xf>
    <xf numFmtId="164" fontId="9" fillId="0" borderId="2" xfId="1" applyFont="1" applyFill="1" applyBorder="1" applyAlignment="1">
      <alignment horizontal="center" vertical="center" wrapText="1"/>
    </xf>
    <xf numFmtId="164" fontId="8" fillId="0" borderId="2" xfId="1" applyFont="1" applyFill="1" applyBorder="1" applyAlignment="1">
      <alignment horizontal="center" wrapText="1"/>
    </xf>
    <xf numFmtId="164" fontId="4" fillId="0" borderId="2" xfId="1" applyFont="1" applyFill="1" applyBorder="1" applyAlignment="1">
      <alignment horizontal="center" wrapText="1"/>
    </xf>
    <xf numFmtId="164" fontId="4" fillId="0" borderId="0" xfId="1" applyFont="1" applyFill="1" applyAlignment="1">
      <alignment horizontal="center" vertical="center" wrapText="1"/>
    </xf>
    <xf numFmtId="4" fontId="6" fillId="0" borderId="2" xfId="1" applyNumberFormat="1" applyFont="1" applyFill="1" applyBorder="1" applyAlignment="1">
      <alignment horizontal="right" vertical="center" wrapText="1"/>
    </xf>
    <xf numFmtId="4" fontId="9" fillId="0" borderId="2" xfId="1" applyNumberFormat="1" applyFont="1" applyFill="1" applyBorder="1" applyAlignment="1">
      <alignment horizontal="right" vertical="center" wrapText="1"/>
    </xf>
    <xf numFmtId="4" fontId="4" fillId="0" borderId="2" xfId="1" applyNumberFormat="1" applyFont="1" applyFill="1" applyBorder="1" applyAlignment="1">
      <alignment horizontal="right" vertical="center"/>
    </xf>
    <xf numFmtId="4" fontId="5" fillId="0" borderId="2" xfId="1" applyNumberFormat="1" applyFont="1" applyFill="1" applyBorder="1" applyAlignment="1">
      <alignment horizontal="right" vertical="center"/>
    </xf>
    <xf numFmtId="4" fontId="8" fillId="0" borderId="2" xfId="1" applyNumberFormat="1" applyFont="1" applyFill="1" applyBorder="1" applyAlignment="1">
      <alignment horizontal="right" vertical="center"/>
    </xf>
    <xf numFmtId="0" fontId="0" fillId="0" borderId="0" xfId="0"/>
    <xf numFmtId="164" fontId="5" fillId="0" borderId="2" xfId="1" applyFont="1" applyFill="1" applyBorder="1" applyAlignment="1">
      <alignment horizontal="center" vertical="center"/>
    </xf>
    <xf numFmtId="49" fontId="0" fillId="0" borderId="14" xfId="0" applyNumberFormat="1" applyFill="1" applyBorder="1"/>
    <xf numFmtId="165" fontId="0" fillId="0" borderId="14" xfId="0" applyNumberFormat="1" applyFill="1" applyBorder="1"/>
    <xf numFmtId="166" fontId="0" fillId="0" borderId="14" xfId="0" applyNumberFormat="1" applyFill="1" applyBorder="1"/>
    <xf numFmtId="0" fontId="3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164" fontId="4" fillId="0" borderId="11" xfId="1" applyFont="1" applyFill="1" applyBorder="1" applyAlignment="1">
      <alignment horizontal="center" vertical="center"/>
    </xf>
    <xf numFmtId="164" fontId="4" fillId="0" borderId="12" xfId="1" applyFont="1" applyFill="1" applyBorder="1" applyAlignment="1">
      <alignment horizontal="center" vertical="center"/>
    </xf>
    <xf numFmtId="164" fontId="4" fillId="0" borderId="13" xfId="1" applyFont="1" applyFill="1" applyBorder="1" applyAlignment="1">
      <alignment horizontal="center" vertical="center"/>
    </xf>
    <xf numFmtId="0" fontId="6" fillId="0" borderId="2" xfId="2" applyFont="1" applyFill="1" applyBorder="1" applyAlignment="1">
      <alignment horizontal="center" vertical="center"/>
    </xf>
  </cellXfs>
  <cellStyles count="43">
    <cellStyle name="20% - Акцент1" xfId="20" builtinId="30" customBuiltin="1"/>
    <cellStyle name="20% - Акцент2" xfId="24" builtinId="34" customBuiltin="1"/>
    <cellStyle name="20% - Акцент3" xfId="28" builtinId="38" customBuiltin="1"/>
    <cellStyle name="20% - Акцент4" xfId="32" builtinId="42" customBuiltin="1"/>
    <cellStyle name="20% - Акцент5" xfId="36" builtinId="46" customBuiltin="1"/>
    <cellStyle name="20% - Акцент6" xfId="40" builtinId="50" customBuiltin="1"/>
    <cellStyle name="40% - Акцент1" xfId="21" builtinId="31" customBuiltin="1"/>
    <cellStyle name="40% - Акцент2" xfId="25" builtinId="35" customBuiltin="1"/>
    <cellStyle name="40% - Акцент3" xfId="29" builtinId="39" customBuiltin="1"/>
    <cellStyle name="40% - Акцент4" xfId="33" builtinId="43" customBuiltin="1"/>
    <cellStyle name="40% - Акцент5" xfId="37" builtinId="47" customBuiltin="1"/>
    <cellStyle name="40% - Акцент6" xfId="41" builtinId="51" customBuiltin="1"/>
    <cellStyle name="60% - Акцент1" xfId="22" builtinId="32" customBuiltin="1"/>
    <cellStyle name="60% - Акцент2" xfId="26" builtinId="36" customBuiltin="1"/>
    <cellStyle name="60% - Акцент3" xfId="30" builtinId="40" customBuiltin="1"/>
    <cellStyle name="60% - Акцент4" xfId="34" builtinId="44" customBuiltin="1"/>
    <cellStyle name="60% - Акцент5" xfId="38" builtinId="48" customBuiltin="1"/>
    <cellStyle name="60% - Акцент6" xfId="42" builtinId="52" customBuiltin="1"/>
    <cellStyle name="Акцент1" xfId="19" builtinId="29" customBuiltin="1"/>
    <cellStyle name="Акцент2" xfId="23" builtinId="33" customBuiltin="1"/>
    <cellStyle name="Акцент3" xfId="27" builtinId="37" customBuiltin="1"/>
    <cellStyle name="Акцент4" xfId="31" builtinId="41" customBuiltin="1"/>
    <cellStyle name="Акцент5" xfId="35" builtinId="45" customBuiltin="1"/>
    <cellStyle name="Акцент6" xfId="39" builtinId="49" customBuiltin="1"/>
    <cellStyle name="Ввод " xfId="11" builtinId="20" customBuiltin="1"/>
    <cellStyle name="Вывод" xfId="2" builtinId="21" customBuiltin="1"/>
    <cellStyle name="Вычисление" xfId="12" builtinId="22" customBuiltin="1"/>
    <cellStyle name="Заголовок 1" xfId="4" builtinId="16" customBuiltin="1"/>
    <cellStyle name="Заголовок 2" xfId="5" builtinId="17" customBuiltin="1"/>
    <cellStyle name="Заголовок 3" xfId="6" builtinId="18" customBuiltin="1"/>
    <cellStyle name="Заголовок 4" xfId="7" builtinId="19" customBuiltin="1"/>
    <cellStyle name="Итог" xfId="18" builtinId="25" customBuiltin="1"/>
    <cellStyle name="Контрольная ячейка" xfId="14" builtinId="23" customBuiltin="1"/>
    <cellStyle name="Название" xfId="3" builtinId="15" customBuiltin="1"/>
    <cellStyle name="Нейтральный" xfId="10" builtinId="28" customBuiltin="1"/>
    <cellStyle name="Обычный" xfId="0" builtinId="0"/>
    <cellStyle name="Плохой" xfId="9" builtinId="27" customBuiltin="1"/>
    <cellStyle name="Пояснение" xfId="17" builtinId="53" customBuiltin="1"/>
    <cellStyle name="Примечание" xfId="16" builtinId="10" customBuiltin="1"/>
    <cellStyle name="Связанная ячейка" xfId="13" builtinId="24" customBuiltin="1"/>
    <cellStyle name="Текст предупреждения" xfId="15" builtinId="11" customBuiltin="1"/>
    <cellStyle name="Финансовый" xfId="1" builtinId="3"/>
    <cellStyle name="Хороший" xfId="8" builtinId="26" customBuiltin="1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E102"/>
  <sheetViews>
    <sheetView tabSelected="1" workbookViewId="0">
      <pane ySplit="3" topLeftCell="A88" activePane="bottomLeft" state="frozen"/>
      <selection pane="bottomLeft" activeCell="G100" sqref="G100"/>
    </sheetView>
  </sheetViews>
  <sheetFormatPr defaultRowHeight="15"/>
  <cols>
    <col min="1" max="1" width="72.85546875" style="8" customWidth="1"/>
    <col min="2" max="2" width="18.42578125" style="12" customWidth="1"/>
    <col min="3" max="3" width="12.7109375" style="3" customWidth="1"/>
    <col min="4" max="4" width="16.42578125" style="19" customWidth="1"/>
    <col min="5" max="5" width="0" style="1" hidden="1" customWidth="1"/>
    <col min="6" max="6" width="9.140625" style="1"/>
    <col min="7" max="7" width="13" style="1" customWidth="1"/>
    <col min="8" max="8" width="10" style="1" bestFit="1" customWidth="1"/>
    <col min="9" max="16384" width="9.140625" style="1"/>
  </cols>
  <sheetData>
    <row r="1" spans="1:4" ht="50.25" customHeight="1">
      <c r="A1" s="30" t="s">
        <v>0</v>
      </c>
      <c r="B1" s="30"/>
      <c r="C1" s="30"/>
      <c r="D1" s="30"/>
    </row>
    <row r="2" spans="1:4">
      <c r="A2" s="5" t="s">
        <v>28</v>
      </c>
      <c r="B2" s="32" t="s">
        <v>46</v>
      </c>
      <c r="C2" s="33"/>
      <c r="D2" s="34"/>
    </row>
    <row r="3" spans="1:4" s="8" customFormat="1" ht="57">
      <c r="A3" s="4" t="s">
        <v>1</v>
      </c>
      <c r="B3" s="13" t="s">
        <v>27</v>
      </c>
      <c r="C3" s="9" t="s">
        <v>2</v>
      </c>
      <c r="D3" s="13" t="s">
        <v>3</v>
      </c>
    </row>
    <row r="4" spans="1:4" s="8" customFormat="1">
      <c r="A4" s="4" t="s">
        <v>47</v>
      </c>
      <c r="B4" s="13">
        <v>349672.59</v>
      </c>
      <c r="C4" s="9"/>
      <c r="D4" s="13"/>
    </row>
    <row r="5" spans="1:4">
      <c r="A5" s="35" t="s">
        <v>31</v>
      </c>
      <c r="B5" s="35"/>
      <c r="C5" s="35"/>
      <c r="D5" s="35"/>
    </row>
    <row r="6" spans="1:4">
      <c r="A6" s="4" t="s">
        <v>48</v>
      </c>
      <c r="B6" s="20">
        <v>1319834.49</v>
      </c>
      <c r="C6" s="26" t="s">
        <v>37</v>
      </c>
      <c r="D6" s="13"/>
    </row>
    <row r="7" spans="1:4">
      <c r="A7" s="4" t="s">
        <v>49</v>
      </c>
      <c r="B7" s="20">
        <v>1595017.69</v>
      </c>
      <c r="C7" s="26" t="s">
        <v>37</v>
      </c>
      <c r="D7" s="13"/>
    </row>
    <row r="8" spans="1:4">
      <c r="A8" s="4" t="s">
        <v>50</v>
      </c>
      <c r="B8" s="20">
        <f>B7-B6</f>
        <v>275183.19999999995</v>
      </c>
      <c r="C8" s="26" t="s">
        <v>37</v>
      </c>
      <c r="D8" s="13"/>
    </row>
    <row r="9" spans="1:4">
      <c r="A9" s="4" t="s">
        <v>4</v>
      </c>
      <c r="B9" s="20">
        <f>B10</f>
        <v>6343.68</v>
      </c>
      <c r="C9" s="26" t="s">
        <v>37</v>
      </c>
      <c r="D9" s="13"/>
    </row>
    <row r="10" spans="1:4">
      <c r="A10" s="14" t="s">
        <v>5</v>
      </c>
      <c r="B10" s="21">
        <f>528.64*12</f>
        <v>6343.68</v>
      </c>
      <c r="C10" s="11" t="s">
        <v>37</v>
      </c>
      <c r="D10" s="16"/>
    </row>
    <row r="11" spans="1:4">
      <c r="A11" s="5" t="s">
        <v>51</v>
      </c>
      <c r="B11" s="22">
        <f>B6+B9-B10</f>
        <v>1319834.49</v>
      </c>
      <c r="C11" s="26" t="s">
        <v>37</v>
      </c>
      <c r="D11" s="15"/>
    </row>
    <row r="12" spans="1:4">
      <c r="A12" s="31" t="s">
        <v>6</v>
      </c>
      <c r="B12" s="31"/>
      <c r="C12" s="31"/>
      <c r="D12" s="31"/>
    </row>
    <row r="13" spans="1:4" ht="15.75" thickBot="1">
      <c r="A13" s="6" t="s">
        <v>12</v>
      </c>
      <c r="B13" s="23">
        <f>SUM(B14:B15)</f>
        <v>228516.84</v>
      </c>
      <c r="C13" s="26" t="s">
        <v>37</v>
      </c>
      <c r="D13" s="15"/>
    </row>
    <row r="14" spans="1:4" s="25" customFormat="1" ht="15.75" thickBot="1">
      <c r="A14" s="27" t="s">
        <v>65</v>
      </c>
      <c r="B14" s="29">
        <v>110893.92</v>
      </c>
      <c r="C14" s="27" t="s">
        <v>7</v>
      </c>
      <c r="D14" s="29">
        <v>26916</v>
      </c>
    </row>
    <row r="15" spans="1:4" s="25" customFormat="1" ht="15.75" thickBot="1">
      <c r="A15" s="27" t="s">
        <v>66</v>
      </c>
      <c r="B15" s="29">
        <v>117622.92</v>
      </c>
      <c r="C15" s="27" t="s">
        <v>7</v>
      </c>
      <c r="D15" s="29">
        <v>26916</v>
      </c>
    </row>
    <row r="16" spans="1:4" ht="29.25" thickBot="1">
      <c r="A16" s="6" t="s">
        <v>13</v>
      </c>
      <c r="B16" s="23">
        <f>SUM(B17:B18)</f>
        <v>105645.3</v>
      </c>
      <c r="C16" s="26" t="s">
        <v>37</v>
      </c>
      <c r="D16" s="15"/>
    </row>
    <row r="17" spans="1:4" s="25" customFormat="1" ht="15.75" thickBot="1">
      <c r="A17" s="27" t="s">
        <v>63</v>
      </c>
      <c r="B17" s="29">
        <v>51140.4</v>
      </c>
      <c r="C17" s="27" t="s">
        <v>7</v>
      </c>
      <c r="D17" s="29">
        <v>26916</v>
      </c>
    </row>
    <row r="18" spans="1:4" s="25" customFormat="1" ht="15.75" thickBot="1">
      <c r="A18" s="27" t="s">
        <v>64</v>
      </c>
      <c r="B18" s="29">
        <v>54504.9</v>
      </c>
      <c r="C18" s="27" t="s">
        <v>7</v>
      </c>
      <c r="D18" s="29">
        <v>26916</v>
      </c>
    </row>
    <row r="19" spans="1:4" ht="15.75" thickBot="1">
      <c r="A19" s="6" t="s">
        <v>14</v>
      </c>
      <c r="B19" s="23">
        <f>SUM(B20:B20)</f>
        <v>0</v>
      </c>
      <c r="C19" s="26" t="s">
        <v>37</v>
      </c>
      <c r="D19" s="15"/>
    </row>
    <row r="20" spans="1:4" s="25" customFormat="1" ht="15.75" thickBot="1">
      <c r="A20" s="27"/>
      <c r="B20" s="28"/>
      <c r="C20" s="27"/>
      <c r="D20" s="28"/>
    </row>
    <row r="21" spans="1:4" ht="29.25" thickBot="1">
      <c r="A21" s="6" t="s">
        <v>15</v>
      </c>
      <c r="B21" s="23">
        <f>SUM(B22:B27)</f>
        <v>31491.72</v>
      </c>
      <c r="C21" s="26" t="s">
        <v>37</v>
      </c>
      <c r="D21" s="15"/>
    </row>
    <row r="22" spans="1:4" s="25" customFormat="1" ht="15.75" thickBot="1">
      <c r="A22" s="27" t="s">
        <v>55</v>
      </c>
      <c r="B22" s="29">
        <v>2691.6</v>
      </c>
      <c r="C22" s="27" t="s">
        <v>7</v>
      </c>
      <c r="D22" s="29">
        <v>26916</v>
      </c>
    </row>
    <row r="23" spans="1:4" s="25" customFormat="1" ht="15.75" thickBot="1">
      <c r="A23" s="27" t="s">
        <v>56</v>
      </c>
      <c r="B23" s="29">
        <v>2691.6</v>
      </c>
      <c r="C23" s="27" t="s">
        <v>7</v>
      </c>
      <c r="D23" s="29">
        <v>26916</v>
      </c>
    </row>
    <row r="24" spans="1:4" s="25" customFormat="1" ht="15.75" thickBot="1">
      <c r="A24" s="27" t="s">
        <v>57</v>
      </c>
      <c r="B24" s="29">
        <v>2422.44</v>
      </c>
      <c r="C24" s="27" t="s">
        <v>7</v>
      </c>
      <c r="D24" s="29">
        <v>26916</v>
      </c>
    </row>
    <row r="25" spans="1:4" s="25" customFormat="1" ht="15.75" thickBot="1">
      <c r="A25" s="27" t="s">
        <v>58</v>
      </c>
      <c r="B25" s="29">
        <v>2422.44</v>
      </c>
      <c r="C25" s="27" t="s">
        <v>7</v>
      </c>
      <c r="D25" s="29">
        <v>26916</v>
      </c>
    </row>
    <row r="26" spans="1:4" s="25" customFormat="1" ht="15.75" thickBot="1">
      <c r="A26" s="27" t="s">
        <v>59</v>
      </c>
      <c r="B26" s="29">
        <v>10228.08</v>
      </c>
      <c r="C26" s="27" t="s">
        <v>7</v>
      </c>
      <c r="D26" s="29">
        <v>26916</v>
      </c>
    </row>
    <row r="27" spans="1:4" s="25" customFormat="1" ht="15.75" thickBot="1">
      <c r="A27" s="27" t="s">
        <v>60</v>
      </c>
      <c r="B27" s="29">
        <v>11035.56</v>
      </c>
      <c r="C27" s="27" t="s">
        <v>7</v>
      </c>
      <c r="D27" s="29">
        <v>26916</v>
      </c>
    </row>
    <row r="28" spans="1:4" ht="43.5" thickBot="1">
      <c r="A28" s="6" t="s">
        <v>16</v>
      </c>
      <c r="B28" s="23">
        <f>SUM(B29:B51)</f>
        <v>249588.88999999996</v>
      </c>
      <c r="C28" s="26" t="s">
        <v>37</v>
      </c>
      <c r="D28" s="17"/>
    </row>
    <row r="29" spans="1:4" s="25" customFormat="1" ht="15.75" thickBot="1">
      <c r="A29" s="27" t="s">
        <v>97</v>
      </c>
      <c r="B29" s="29">
        <v>3762.44</v>
      </c>
      <c r="C29" s="27" t="s">
        <v>32</v>
      </c>
      <c r="D29" s="29">
        <v>11</v>
      </c>
    </row>
    <row r="30" spans="1:4" s="25" customFormat="1" ht="15.75" thickBot="1">
      <c r="A30" s="27" t="s">
        <v>98</v>
      </c>
      <c r="B30" s="29">
        <v>294.48</v>
      </c>
      <c r="C30" s="27" t="s">
        <v>32</v>
      </c>
      <c r="D30" s="29">
        <v>2</v>
      </c>
    </row>
    <row r="31" spans="1:4" s="25" customFormat="1" ht="15.75" thickBot="1">
      <c r="A31" s="27" t="s">
        <v>99</v>
      </c>
      <c r="B31" s="29">
        <v>234.85</v>
      </c>
      <c r="C31" s="27" t="s">
        <v>8</v>
      </c>
      <c r="D31" s="29">
        <v>1</v>
      </c>
    </row>
    <row r="32" spans="1:4" s="25" customFormat="1" ht="15.75" thickBot="1">
      <c r="A32" s="27" t="s">
        <v>100</v>
      </c>
      <c r="B32" s="29">
        <v>7022.82</v>
      </c>
      <c r="C32" s="27" t="s">
        <v>7</v>
      </c>
      <c r="D32" s="29">
        <v>6</v>
      </c>
    </row>
    <row r="33" spans="1:4" s="25" customFormat="1" ht="15.75" thickBot="1">
      <c r="A33" s="27" t="s">
        <v>101</v>
      </c>
      <c r="B33" s="29">
        <v>835.52</v>
      </c>
      <c r="C33" s="27" t="s">
        <v>80</v>
      </c>
      <c r="D33" s="29">
        <v>2</v>
      </c>
    </row>
    <row r="34" spans="1:4" s="25" customFormat="1" ht="15.75" thickBot="1">
      <c r="A34" s="27" t="s">
        <v>102</v>
      </c>
      <c r="B34" s="29">
        <v>1344.41</v>
      </c>
      <c r="C34" s="27" t="s">
        <v>7</v>
      </c>
      <c r="D34" s="29">
        <v>1</v>
      </c>
    </row>
    <row r="35" spans="1:4" s="25" customFormat="1" ht="15.75" thickBot="1">
      <c r="A35" s="27" t="s">
        <v>103</v>
      </c>
      <c r="B35" s="29">
        <v>34054.78</v>
      </c>
      <c r="C35" s="27" t="s">
        <v>80</v>
      </c>
      <c r="D35" s="29">
        <v>1</v>
      </c>
    </row>
    <row r="36" spans="1:4" s="25" customFormat="1" ht="15.75" thickBot="1">
      <c r="A36" s="27" t="s">
        <v>104</v>
      </c>
      <c r="B36" s="29">
        <v>920.56</v>
      </c>
      <c r="C36" s="27" t="s">
        <v>32</v>
      </c>
      <c r="D36" s="29">
        <v>1</v>
      </c>
    </row>
    <row r="37" spans="1:4" s="25" customFormat="1" ht="15.75" thickBot="1">
      <c r="A37" s="27" t="s">
        <v>105</v>
      </c>
      <c r="B37" s="29">
        <v>2399.65</v>
      </c>
      <c r="C37" s="27" t="s">
        <v>8</v>
      </c>
      <c r="D37" s="29">
        <v>11</v>
      </c>
    </row>
    <row r="38" spans="1:4" s="25" customFormat="1" ht="15.75" thickBot="1">
      <c r="A38" s="27" t="s">
        <v>106</v>
      </c>
      <c r="B38" s="29">
        <v>232.36</v>
      </c>
      <c r="C38" s="27" t="s">
        <v>32</v>
      </c>
      <c r="D38" s="29">
        <v>1</v>
      </c>
    </row>
    <row r="39" spans="1:4" s="25" customFormat="1" ht="15.75" thickBot="1">
      <c r="A39" s="27" t="s">
        <v>41</v>
      </c>
      <c r="B39" s="29">
        <v>4274.47</v>
      </c>
      <c r="C39" s="27" t="s">
        <v>32</v>
      </c>
      <c r="D39" s="29">
        <v>1</v>
      </c>
    </row>
    <row r="40" spans="1:4" s="25" customFormat="1" ht="15.75" thickBot="1">
      <c r="A40" s="27" t="s">
        <v>42</v>
      </c>
      <c r="B40" s="29">
        <v>35728</v>
      </c>
      <c r="C40" s="27" t="s">
        <v>8</v>
      </c>
      <c r="D40" s="29">
        <v>22</v>
      </c>
    </row>
    <row r="41" spans="1:4" s="25" customFormat="1" ht="15.75" thickBot="1">
      <c r="A41" s="27" t="s">
        <v>107</v>
      </c>
      <c r="B41" s="29">
        <v>14464.44</v>
      </c>
      <c r="C41" s="27" t="s">
        <v>32</v>
      </c>
      <c r="D41" s="29">
        <v>3</v>
      </c>
    </row>
    <row r="42" spans="1:4" s="25" customFormat="1" ht="15.75" thickBot="1">
      <c r="A42" s="27" t="s">
        <v>108</v>
      </c>
      <c r="B42" s="29">
        <v>80639.199999999997</v>
      </c>
      <c r="C42" s="27" t="s">
        <v>94</v>
      </c>
      <c r="D42" s="29">
        <v>1</v>
      </c>
    </row>
    <row r="43" spans="1:4" s="25" customFormat="1" ht="15.75" thickBot="1">
      <c r="A43" s="27" t="s">
        <v>109</v>
      </c>
      <c r="B43" s="29">
        <v>906.54</v>
      </c>
      <c r="C43" s="27" t="s">
        <v>110</v>
      </c>
      <c r="D43" s="29">
        <v>2</v>
      </c>
    </row>
    <row r="44" spans="1:4" s="25" customFormat="1" ht="15.75" thickBot="1">
      <c r="A44" s="27" t="s">
        <v>111</v>
      </c>
      <c r="B44" s="29">
        <v>5383.25</v>
      </c>
      <c r="C44" s="27" t="s">
        <v>32</v>
      </c>
      <c r="D44" s="29">
        <v>5</v>
      </c>
    </row>
    <row r="45" spans="1:4" s="25" customFormat="1" ht="15.75" thickBot="1">
      <c r="A45" s="27" t="s">
        <v>112</v>
      </c>
      <c r="B45" s="29">
        <v>50311</v>
      </c>
      <c r="C45" s="27" t="s">
        <v>92</v>
      </c>
      <c r="D45" s="29">
        <v>1</v>
      </c>
    </row>
    <row r="46" spans="1:4" s="25" customFormat="1" ht="15.75" thickBot="1">
      <c r="A46" s="27" t="s">
        <v>113</v>
      </c>
      <c r="B46" s="29">
        <v>1472.4</v>
      </c>
      <c r="C46" s="27" t="s">
        <v>32</v>
      </c>
      <c r="D46" s="29">
        <v>10</v>
      </c>
    </row>
    <row r="47" spans="1:4" s="25" customFormat="1" ht="15.75" thickBot="1">
      <c r="A47" s="27" t="s">
        <v>114</v>
      </c>
      <c r="B47" s="29">
        <v>757.05</v>
      </c>
      <c r="C47" s="27" t="s">
        <v>30</v>
      </c>
      <c r="D47" s="29">
        <v>5</v>
      </c>
    </row>
    <row r="48" spans="1:4" s="25" customFormat="1" ht="15.75" thickBot="1">
      <c r="A48" s="27" t="s">
        <v>115</v>
      </c>
      <c r="B48" s="29">
        <v>1021.08</v>
      </c>
      <c r="C48" s="27" t="s">
        <v>116</v>
      </c>
      <c r="D48" s="29">
        <v>4</v>
      </c>
    </row>
    <row r="49" spans="1:5" s="25" customFormat="1" ht="15.75" thickBot="1">
      <c r="A49" s="27" t="s">
        <v>117</v>
      </c>
      <c r="B49" s="29">
        <v>785.12</v>
      </c>
      <c r="C49" s="27" t="s">
        <v>118</v>
      </c>
      <c r="D49" s="29">
        <v>2</v>
      </c>
    </row>
    <row r="50" spans="1:5" s="25" customFormat="1" ht="15.75" thickBot="1">
      <c r="A50" s="27" t="s">
        <v>119</v>
      </c>
      <c r="B50" s="29">
        <v>2238.6799999999998</v>
      </c>
      <c r="C50" s="27" t="s">
        <v>32</v>
      </c>
      <c r="D50" s="29">
        <v>4</v>
      </c>
    </row>
    <row r="51" spans="1:5" s="25" customFormat="1" ht="15.75" thickBot="1">
      <c r="A51" s="27" t="s">
        <v>120</v>
      </c>
      <c r="B51" s="29">
        <v>505.79</v>
      </c>
      <c r="C51" s="27" t="s">
        <v>90</v>
      </c>
      <c r="D51" s="29">
        <v>1</v>
      </c>
    </row>
    <row r="52" spans="1:5" ht="59.25" customHeight="1" thickBot="1">
      <c r="A52" s="6" t="s">
        <v>17</v>
      </c>
      <c r="B52" s="23">
        <f>SUM(B53:B79)</f>
        <v>157794.81</v>
      </c>
      <c r="C52" s="26" t="s">
        <v>37</v>
      </c>
      <c r="D52" s="18"/>
      <c r="E52" s="2" t="s">
        <v>9</v>
      </c>
    </row>
    <row r="53" spans="1:5" s="25" customFormat="1" ht="15.75" thickBot="1">
      <c r="A53" s="27" t="s">
        <v>33</v>
      </c>
      <c r="B53" s="29">
        <v>3402.9</v>
      </c>
      <c r="C53" s="27" t="s">
        <v>34</v>
      </c>
      <c r="D53" s="29">
        <v>6</v>
      </c>
    </row>
    <row r="54" spans="1:5" s="25" customFormat="1" ht="15.75" thickBot="1">
      <c r="A54" s="27" t="s">
        <v>71</v>
      </c>
      <c r="B54" s="29">
        <v>8993.2000000000007</v>
      </c>
      <c r="C54" s="27" t="s">
        <v>32</v>
      </c>
      <c r="D54" s="29">
        <v>2</v>
      </c>
    </row>
    <row r="55" spans="1:5" s="25" customFormat="1" ht="15.75" thickBot="1">
      <c r="A55" s="27" t="s">
        <v>72</v>
      </c>
      <c r="B55" s="29">
        <v>2884.35</v>
      </c>
      <c r="C55" s="27" t="s">
        <v>29</v>
      </c>
      <c r="D55" s="29">
        <v>5</v>
      </c>
    </row>
    <row r="56" spans="1:5" s="25" customFormat="1" ht="15.75" thickBot="1">
      <c r="A56" s="27" t="s">
        <v>73</v>
      </c>
      <c r="B56" s="29">
        <v>691.06</v>
      </c>
      <c r="C56" s="27" t="s">
        <v>32</v>
      </c>
      <c r="D56" s="29">
        <v>2</v>
      </c>
    </row>
    <row r="57" spans="1:5" s="25" customFormat="1" ht="15.75" thickBot="1">
      <c r="A57" s="27" t="s">
        <v>74</v>
      </c>
      <c r="B57" s="29">
        <v>3741</v>
      </c>
      <c r="C57" s="27" t="s">
        <v>29</v>
      </c>
      <c r="D57" s="29">
        <v>1</v>
      </c>
    </row>
    <row r="58" spans="1:5" s="25" customFormat="1" ht="15.75" thickBot="1">
      <c r="A58" s="27" t="s">
        <v>75</v>
      </c>
      <c r="B58" s="29">
        <v>4364.63</v>
      </c>
      <c r="C58" s="27" t="s">
        <v>76</v>
      </c>
      <c r="D58" s="29">
        <v>2</v>
      </c>
    </row>
    <row r="59" spans="1:5" s="25" customFormat="1" ht="15.75" thickBot="1">
      <c r="A59" s="27" t="s">
        <v>77</v>
      </c>
      <c r="B59" s="29">
        <v>1117</v>
      </c>
      <c r="C59" s="27" t="s">
        <v>32</v>
      </c>
      <c r="D59" s="29">
        <v>1</v>
      </c>
    </row>
    <row r="60" spans="1:5" s="25" customFormat="1" ht="15.75" thickBot="1">
      <c r="A60" s="27" t="s">
        <v>78</v>
      </c>
      <c r="B60" s="29">
        <v>1810.31</v>
      </c>
      <c r="C60" s="27" t="s">
        <v>79</v>
      </c>
      <c r="D60" s="29">
        <v>1</v>
      </c>
    </row>
    <row r="61" spans="1:5" s="25" customFormat="1" ht="15.75" thickBot="1">
      <c r="A61" s="27" t="s">
        <v>38</v>
      </c>
      <c r="B61" s="29">
        <v>1686.96</v>
      </c>
      <c r="C61" s="27" t="s">
        <v>80</v>
      </c>
      <c r="D61" s="29">
        <v>2</v>
      </c>
    </row>
    <row r="62" spans="1:5" s="25" customFormat="1" ht="15.75" thickBot="1">
      <c r="A62" s="27" t="s">
        <v>38</v>
      </c>
      <c r="B62" s="29">
        <v>624</v>
      </c>
      <c r="C62" s="27" t="s">
        <v>7</v>
      </c>
      <c r="D62" s="29">
        <v>800</v>
      </c>
    </row>
    <row r="63" spans="1:5" s="25" customFormat="1" ht="15.75" thickBot="1">
      <c r="A63" s="27" t="s">
        <v>38</v>
      </c>
      <c r="B63" s="29">
        <v>1144.29</v>
      </c>
      <c r="C63" s="27" t="s">
        <v>39</v>
      </c>
      <c r="D63" s="29">
        <v>3</v>
      </c>
    </row>
    <row r="64" spans="1:5" s="25" customFormat="1" ht="15.75" thickBot="1">
      <c r="A64" s="27" t="s">
        <v>40</v>
      </c>
      <c r="B64" s="29">
        <v>468.82</v>
      </c>
      <c r="C64" s="27" t="s">
        <v>32</v>
      </c>
      <c r="D64" s="29">
        <v>1</v>
      </c>
    </row>
    <row r="65" spans="1:4" s="25" customFormat="1" ht="15.75" thickBot="1">
      <c r="A65" s="27" t="s">
        <v>40</v>
      </c>
      <c r="B65" s="29">
        <v>4219.38</v>
      </c>
      <c r="C65" s="27" t="s">
        <v>32</v>
      </c>
      <c r="D65" s="29">
        <v>9</v>
      </c>
    </row>
    <row r="66" spans="1:4" s="25" customFormat="1" ht="15.75" thickBot="1">
      <c r="A66" s="27" t="s">
        <v>81</v>
      </c>
      <c r="B66" s="29">
        <v>17052</v>
      </c>
      <c r="C66" s="27" t="s">
        <v>36</v>
      </c>
      <c r="D66" s="29">
        <v>1</v>
      </c>
    </row>
    <row r="67" spans="1:4" s="25" customFormat="1" ht="15.75" thickBot="1">
      <c r="A67" s="27" t="s">
        <v>82</v>
      </c>
      <c r="B67" s="29">
        <v>14216.09</v>
      </c>
      <c r="C67" s="27" t="s">
        <v>39</v>
      </c>
      <c r="D67" s="29">
        <v>1</v>
      </c>
    </row>
    <row r="68" spans="1:4" s="25" customFormat="1" ht="15.75" thickBot="1">
      <c r="A68" s="27" t="s">
        <v>35</v>
      </c>
      <c r="B68" s="29">
        <v>8082.88</v>
      </c>
      <c r="C68" s="27" t="s">
        <v>8</v>
      </c>
      <c r="D68" s="29">
        <v>58</v>
      </c>
    </row>
    <row r="69" spans="1:4" s="25" customFormat="1" ht="15.75" thickBot="1">
      <c r="A69" s="27" t="s">
        <v>83</v>
      </c>
      <c r="B69" s="29">
        <v>2300.84</v>
      </c>
      <c r="C69" s="27" t="s">
        <v>84</v>
      </c>
      <c r="D69" s="29">
        <v>1</v>
      </c>
    </row>
    <row r="70" spans="1:4" s="25" customFormat="1" ht="15.75" thickBot="1">
      <c r="A70" s="27" t="s">
        <v>85</v>
      </c>
      <c r="B70" s="29">
        <v>6586.23</v>
      </c>
      <c r="C70" s="27" t="s">
        <v>32</v>
      </c>
      <c r="D70" s="29">
        <v>3</v>
      </c>
    </row>
    <row r="71" spans="1:4" s="25" customFormat="1" ht="15.75" thickBot="1">
      <c r="A71" s="27" t="s">
        <v>86</v>
      </c>
      <c r="B71" s="29">
        <v>10564.48</v>
      </c>
      <c r="C71" s="27" t="s">
        <v>87</v>
      </c>
      <c r="D71" s="29">
        <v>4</v>
      </c>
    </row>
    <row r="72" spans="1:4" s="25" customFormat="1" ht="15.75" thickBot="1">
      <c r="A72" s="27" t="s">
        <v>88</v>
      </c>
      <c r="B72" s="29">
        <v>11286.8</v>
      </c>
      <c r="C72" s="27" t="s">
        <v>8</v>
      </c>
      <c r="D72" s="29">
        <v>35</v>
      </c>
    </row>
    <row r="73" spans="1:4" s="25" customFormat="1" ht="15.75" thickBot="1">
      <c r="A73" s="27" t="s">
        <v>89</v>
      </c>
      <c r="B73" s="29">
        <v>1950.24</v>
      </c>
      <c r="C73" s="27" t="s">
        <v>90</v>
      </c>
      <c r="D73" s="29">
        <v>1</v>
      </c>
    </row>
    <row r="74" spans="1:4" s="25" customFormat="1" ht="15.75" thickBot="1">
      <c r="A74" s="27" t="s">
        <v>91</v>
      </c>
      <c r="B74" s="29">
        <v>1603.3</v>
      </c>
      <c r="C74" s="27" t="s">
        <v>80</v>
      </c>
      <c r="D74" s="29">
        <v>1</v>
      </c>
    </row>
    <row r="75" spans="1:4" s="25" customFormat="1" ht="15.75" thickBot="1">
      <c r="A75" s="27" t="s">
        <v>43</v>
      </c>
      <c r="B75" s="29">
        <v>4167</v>
      </c>
      <c r="C75" s="27" t="s">
        <v>29</v>
      </c>
      <c r="D75" s="29">
        <v>6</v>
      </c>
    </row>
    <row r="76" spans="1:4" s="25" customFormat="1" ht="15.75" thickBot="1">
      <c r="A76" s="27" t="s">
        <v>44</v>
      </c>
      <c r="B76" s="29">
        <v>15640.96</v>
      </c>
      <c r="C76" s="27" t="s">
        <v>92</v>
      </c>
      <c r="D76" s="29">
        <v>16</v>
      </c>
    </row>
    <row r="77" spans="1:4" s="25" customFormat="1" ht="15.75" thickBot="1">
      <c r="A77" s="27" t="s">
        <v>93</v>
      </c>
      <c r="B77" s="29">
        <v>1316.64</v>
      </c>
      <c r="C77" s="27" t="s">
        <v>94</v>
      </c>
      <c r="D77" s="29">
        <v>3</v>
      </c>
    </row>
    <row r="78" spans="1:4" s="25" customFormat="1" ht="15.75" thickBot="1">
      <c r="A78" s="27" t="s">
        <v>45</v>
      </c>
      <c r="B78" s="29">
        <v>26041</v>
      </c>
      <c r="C78" s="27" t="s">
        <v>39</v>
      </c>
      <c r="D78" s="29">
        <v>1</v>
      </c>
    </row>
    <row r="79" spans="1:4" s="25" customFormat="1" ht="15.75" thickBot="1">
      <c r="A79" s="27" t="s">
        <v>95</v>
      </c>
      <c r="B79" s="29">
        <v>1838.45</v>
      </c>
      <c r="C79" s="27" t="s">
        <v>32</v>
      </c>
      <c r="D79" s="29">
        <v>1</v>
      </c>
    </row>
    <row r="80" spans="1:4" ht="28.5">
      <c r="A80" s="6" t="s">
        <v>18</v>
      </c>
      <c r="B80" s="23">
        <v>0</v>
      </c>
      <c r="C80" s="26" t="s">
        <v>37</v>
      </c>
      <c r="D80" s="17"/>
    </row>
    <row r="81" spans="1:4" ht="28.5">
      <c r="A81" s="6" t="s">
        <v>19</v>
      </c>
      <c r="B81" s="23">
        <v>0</v>
      </c>
      <c r="C81" s="26" t="s">
        <v>37</v>
      </c>
      <c r="D81" s="15"/>
    </row>
    <row r="82" spans="1:4">
      <c r="A82" s="6" t="s">
        <v>20</v>
      </c>
      <c r="B82" s="23">
        <v>0</v>
      </c>
      <c r="C82" s="26" t="s">
        <v>37</v>
      </c>
      <c r="D82" s="15"/>
    </row>
    <row r="83" spans="1:4" ht="29.25" thickBot="1">
      <c r="A83" s="6" t="s">
        <v>21</v>
      </c>
      <c r="B83" s="23">
        <f>SUM(B84)</f>
        <v>5885.39</v>
      </c>
      <c r="C83" s="26" t="s">
        <v>37</v>
      </c>
      <c r="D83" s="15"/>
    </row>
    <row r="84" spans="1:4" s="25" customFormat="1" ht="15.75" thickBot="1">
      <c r="A84" s="27" t="s">
        <v>96</v>
      </c>
      <c r="B84" s="29">
        <v>5885.39</v>
      </c>
      <c r="C84" s="27" t="s">
        <v>7</v>
      </c>
      <c r="D84" s="29">
        <v>1009.5</v>
      </c>
    </row>
    <row r="85" spans="1:4" ht="28.5">
      <c r="A85" s="6" t="s">
        <v>22</v>
      </c>
      <c r="B85" s="23">
        <v>0</v>
      </c>
      <c r="C85" s="26" t="s">
        <v>37</v>
      </c>
      <c r="D85" s="10"/>
    </row>
    <row r="86" spans="1:4" ht="29.25" thickBot="1">
      <c r="A86" s="6" t="s">
        <v>23</v>
      </c>
      <c r="B86" s="23">
        <f>SUM(B87:B88)</f>
        <v>52970.69</v>
      </c>
      <c r="C86" s="26" t="s">
        <v>37</v>
      </c>
      <c r="D86" s="15"/>
    </row>
    <row r="87" spans="1:4" s="25" customFormat="1" ht="15.75" thickBot="1">
      <c r="A87" s="27" t="s">
        <v>61</v>
      </c>
      <c r="B87" s="29">
        <v>25839.360000000001</v>
      </c>
      <c r="C87" s="27" t="s">
        <v>7</v>
      </c>
      <c r="D87" s="29">
        <v>26916</v>
      </c>
    </row>
    <row r="88" spans="1:4" s="25" customFormat="1" ht="15.75" thickBot="1">
      <c r="A88" s="27" t="s">
        <v>62</v>
      </c>
      <c r="B88" s="29">
        <v>27131.33</v>
      </c>
      <c r="C88" s="27" t="s">
        <v>7</v>
      </c>
      <c r="D88" s="29">
        <v>26916</v>
      </c>
    </row>
    <row r="89" spans="1:4" ht="28.5">
      <c r="A89" s="6" t="s">
        <v>24</v>
      </c>
      <c r="B89" s="23">
        <v>0</v>
      </c>
      <c r="C89" s="26" t="s">
        <v>37</v>
      </c>
      <c r="D89" s="17"/>
    </row>
    <row r="90" spans="1:4" ht="57.75" thickBot="1">
      <c r="A90" s="6" t="s">
        <v>25</v>
      </c>
      <c r="B90" s="23">
        <f>SUM(B91:B97)</f>
        <v>158684.07</v>
      </c>
      <c r="C90" s="26" t="s">
        <v>37</v>
      </c>
      <c r="D90" s="17"/>
    </row>
    <row r="91" spans="1:4" s="25" customFormat="1" ht="15.75" thickBot="1">
      <c r="A91" s="27" t="s">
        <v>67</v>
      </c>
      <c r="B91" s="29">
        <v>74019</v>
      </c>
      <c r="C91" s="27" t="s">
        <v>7</v>
      </c>
      <c r="D91" s="29">
        <v>26916</v>
      </c>
    </row>
    <row r="92" spans="1:4" s="25" customFormat="1" ht="15.75" thickBot="1">
      <c r="A92" s="27" t="s">
        <v>68</v>
      </c>
      <c r="B92" s="29">
        <v>81178.679999999993</v>
      </c>
      <c r="C92" s="27" t="s">
        <v>7</v>
      </c>
      <c r="D92" s="29">
        <v>26916</v>
      </c>
    </row>
    <row r="93" spans="1:4" s="25" customFormat="1" ht="15.75" thickBot="1">
      <c r="A93" s="27" t="s">
        <v>69</v>
      </c>
      <c r="B93" s="29">
        <v>457.57</v>
      </c>
      <c r="C93" s="27" t="s">
        <v>7</v>
      </c>
      <c r="D93" s="29">
        <v>26916</v>
      </c>
    </row>
    <row r="94" spans="1:4" s="25" customFormat="1" ht="15.75" thickBot="1">
      <c r="A94" s="27" t="s">
        <v>70</v>
      </c>
      <c r="B94" s="29">
        <v>457.57</v>
      </c>
      <c r="C94" s="27" t="s">
        <v>7</v>
      </c>
      <c r="D94" s="29">
        <v>26916</v>
      </c>
    </row>
    <row r="95" spans="1:4" s="25" customFormat="1" ht="15.75" thickBot="1">
      <c r="A95" s="27" t="s">
        <v>121</v>
      </c>
      <c r="B95" s="29">
        <v>1358.9</v>
      </c>
      <c r="C95" s="27" t="s">
        <v>122</v>
      </c>
      <c r="D95" s="29">
        <v>1</v>
      </c>
    </row>
    <row r="96" spans="1:4" s="25" customFormat="1" ht="15.75" thickBot="1">
      <c r="A96" s="27" t="s">
        <v>123</v>
      </c>
      <c r="B96" s="29">
        <v>1212.3499999999999</v>
      </c>
      <c r="C96" s="27" t="s">
        <v>116</v>
      </c>
      <c r="D96" s="29">
        <v>1</v>
      </c>
    </row>
    <row r="97" spans="1:4" s="25" customFormat="1" ht="15.75" thickBot="1">
      <c r="A97" s="27"/>
      <c r="B97" s="28"/>
      <c r="C97" s="27"/>
      <c r="D97" s="28"/>
    </row>
    <row r="98" spans="1:4">
      <c r="A98" s="6" t="s">
        <v>26</v>
      </c>
      <c r="B98" s="23">
        <f>B99</f>
        <v>4740</v>
      </c>
      <c r="C98" s="26" t="s">
        <v>37</v>
      </c>
      <c r="D98" s="17"/>
    </row>
    <row r="99" spans="1:4" ht="30">
      <c r="A99" s="7" t="s">
        <v>10</v>
      </c>
      <c r="B99" s="24">
        <f>D99*5*12</f>
        <v>4740</v>
      </c>
      <c r="C99" s="10" t="s">
        <v>11</v>
      </c>
      <c r="D99" s="15">
        <v>79</v>
      </c>
    </row>
    <row r="100" spans="1:4">
      <c r="A100" s="5" t="s">
        <v>52</v>
      </c>
      <c r="B100" s="23">
        <f>B13++B16+B19+B21+B28+B52+B80+B81+B83+B85+B86+B89+B90</f>
        <v>990577.7100000002</v>
      </c>
      <c r="C100" s="26" t="s">
        <v>37</v>
      </c>
      <c r="D100" s="10"/>
    </row>
    <row r="101" spans="1:4">
      <c r="A101" s="5" t="s">
        <v>53</v>
      </c>
      <c r="B101" s="23">
        <f>B100*1.2+B98</f>
        <v>1193433.2520000001</v>
      </c>
      <c r="C101" s="26" t="s">
        <v>37</v>
      </c>
      <c r="D101" s="15"/>
    </row>
    <row r="102" spans="1:4">
      <c r="A102" s="5" t="s">
        <v>54</v>
      </c>
      <c r="B102" s="23">
        <f>B4+B6+B9-B101</f>
        <v>482417.50799999991</v>
      </c>
      <c r="C102" s="26" t="s">
        <v>37</v>
      </c>
      <c r="D102" s="15"/>
    </row>
  </sheetData>
  <sheetProtection formatCells="0" formatColumns="0" sort="0" autoFilter="0" pivotTables="0"/>
  <mergeCells count="4">
    <mergeCell ref="A1:D1"/>
    <mergeCell ref="A12:D12"/>
    <mergeCell ref="B2:D2"/>
    <mergeCell ref="A5:D5"/>
  </mergeCells>
  <hyperlinks>
    <hyperlink ref="C3" location="Ед.изм.!A1" display="Ед.изм."/>
  </hyperlinks>
  <pageMargins left="0.7" right="0.7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Дивизионная, д. 4 </vt:lpstr>
      <vt:lpstr>'Дивизионная, д. 4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Bushina_OY</cp:lastModifiedBy>
  <cp:lastPrinted>2019-01-31T06:45:10Z</cp:lastPrinted>
  <dcterms:created xsi:type="dcterms:W3CDTF">2018-02-13T05:54:21Z</dcterms:created>
  <dcterms:modified xsi:type="dcterms:W3CDTF">2022-02-15T06:37:32Z</dcterms:modified>
</cp:coreProperties>
</file>