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Лист2!$A$4:$E$69</definedName>
    <definedName name="_xlnm.Print_Area" localSheetId="0">Лист1!$A$1:$E$98</definedName>
  </definedNames>
  <calcPr calcId="145621"/>
</workbook>
</file>

<file path=xl/calcChain.xml><?xml version="1.0" encoding="utf-8"?>
<calcChain xmlns="http://schemas.openxmlformats.org/spreadsheetml/2006/main">
  <c r="C92" i="1" l="1"/>
  <c r="C95" i="1" l="1"/>
  <c r="C96" i="1" l="1"/>
  <c r="C81" i="1"/>
  <c r="C78" i="1"/>
  <c r="C74" i="1"/>
  <c r="C51" i="1"/>
  <c r="C29" i="1"/>
  <c r="C16" i="1"/>
  <c r="C13" i="1"/>
  <c r="C86" i="1"/>
  <c r="C22" i="1"/>
  <c r="C19" i="1"/>
  <c r="C70" i="2"/>
  <c r="C8" i="1" l="1"/>
  <c r="C10" i="1"/>
  <c r="C93" i="1" l="1"/>
  <c r="B72" i="1"/>
  <c r="C9" i="1" l="1"/>
  <c r="C11" i="1" l="1"/>
  <c r="B86" i="1" l="1"/>
  <c r="B74" i="1"/>
  <c r="B93" i="1" l="1"/>
  <c r="B92" i="1" s="1"/>
  <c r="B81" i="1"/>
  <c r="B78" i="1"/>
  <c r="B77" i="1"/>
  <c r="B73" i="1"/>
  <c r="B19" i="1"/>
  <c r="B16" i="1"/>
  <c r="B13" i="1"/>
  <c r="B95" i="1" l="1"/>
  <c r="F95" i="1"/>
  <c r="C97" i="1"/>
  <c r="C98" i="1" s="1"/>
</calcChain>
</file>

<file path=xl/sharedStrings.xml><?xml version="1.0" encoding="utf-8"?>
<sst xmlns="http://schemas.openxmlformats.org/spreadsheetml/2006/main" count="318" uniqueCount="121">
  <si>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</si>
  <si>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</si>
  <si>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</si>
  <si>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</si>
  <si>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</si>
  <si>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</si>
  <si>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</si>
  <si>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</si>
  <si>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</si>
  <si>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</si>
  <si>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</si>
  <si>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</si>
  <si>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</si>
  <si>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</si>
  <si>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</si>
  <si>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</si>
  <si>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</si>
  <si>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</si>
  <si>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</si>
  <si>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</si>
  <si>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</si>
  <si>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</si>
  <si>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</si>
  <si>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</si>
  <si>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</si>
  <si>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</si>
  <si>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</si>
  <si>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</si>
  <si>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</si>
  <si>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</si>
  <si>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</si>
  <si>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</si>
  <si>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</si>
  <si>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</si>
  <si>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Устранение свищей хомутами</t>
  </si>
  <si>
    <t>осмотр подвала</t>
  </si>
  <si>
    <t>раз</t>
  </si>
  <si>
    <t>Очистка канализационной сети</t>
  </si>
  <si>
    <t>замена эл. лампочки накаливания</t>
  </si>
  <si>
    <t>руб.</t>
  </si>
  <si>
    <t>Адрес: 1 мкр., д. 29</t>
  </si>
  <si>
    <t xml:space="preserve">Годовая фактическая стоимость работ (услуг) </t>
  </si>
  <si>
    <t>подъезд</t>
  </si>
  <si>
    <t>Утепление продухов изовером</t>
  </si>
  <si>
    <t>Смена труб ГВС д.25</t>
  </si>
  <si>
    <t>Ремонт дверных полотен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</si>
  <si>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</si>
  <si>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</si>
  <si>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</si>
  <si>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</si>
  <si>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1-й мкр д.29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</si>
  <si>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</si>
  <si>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</si>
  <si>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</si>
  <si>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</si>
  <si>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</si>
  <si>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</si>
  <si>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"ЗКДС"</t>
  </si>
  <si>
    <t>Дератизация "ЗКДС"</t>
  </si>
  <si>
    <t>Заделка выбоин в цементных полах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</si>
  <si>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</si>
  <si>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</si>
  <si>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</si>
  <si>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электропроводки</t>
  </si>
  <si>
    <t>Изготовление и установка дверного блока деревянного (коробка+полотно)</t>
  </si>
  <si>
    <t>Изготовление регистра отопления 3-х секционного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</si>
  <si>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</si>
  <si>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</si>
  <si>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</si>
  <si>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Очистка кровли домов от снега и сосулек</t>
  </si>
  <si>
    <t>Очистка хокейной коробки от снега и бытового мусора</t>
  </si>
  <si>
    <t>Ремонт канализационной трубы  50 мм</t>
  </si>
  <si>
    <t>Ремонт кровли материалом бикрост</t>
  </si>
  <si>
    <t>Смена вентиля д.25 мм</t>
  </si>
  <si>
    <t>Смена вентиля до 20 мм</t>
  </si>
  <si>
    <t>Смена стекл</t>
  </si>
  <si>
    <t>Смена труб ГВС д.20</t>
  </si>
  <si>
    <t/>
  </si>
  <si>
    <t>Смена труб ХВС и ГВС д.25 ПП</t>
  </si>
  <si>
    <t>Смена труб канализации д. 100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</si>
  <si>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</si>
  <si>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</si>
  <si>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</si>
  <si>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</si>
  <si>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</si>
  <si>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</si>
  <si>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</si>
  <si>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</si>
  <si>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</si>
  <si>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</si>
  <si>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регистра отопления (без ст-ти регистра)</t>
  </si>
  <si>
    <t>Установка урн у подъездов</t>
  </si>
  <si>
    <t>Устройство герметичной перегородки</t>
  </si>
  <si>
    <t>Устройство козырька над балконом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</si>
  <si>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</si>
  <si>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</si>
  <si>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</si>
  <si>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</si>
  <si>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навеска замка на чердачные и технические люки с установкой сничек</t>
  </si>
  <si>
    <t>прочистка вентиляционных каналов</t>
  </si>
  <si>
    <t>ремонт подъезда № 1</t>
  </si>
  <si>
    <t>ремонт подъезда № 2,3,,1,5(частично)</t>
  </si>
  <si>
    <t>1подъезд</t>
  </si>
  <si>
    <t>ремонт подъезда3</t>
  </si>
  <si>
    <t>ремонт подъезда5</t>
  </si>
  <si>
    <t>ремонт тамбуров подъездов №2-5</t>
  </si>
  <si>
    <t>тамбур</t>
  </si>
  <si>
    <t>смена труб ГВС и ХВС  д.20 ПП</t>
  </si>
  <si>
    <t>смена труб ГВС и ХВС д.32 ПП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</si>
  <si>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</si>
  <si>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</si>
  <si>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</si>
  <si>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</si>
  <si>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</si>
  <si>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</si>
  <si>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</si>
  <si>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17. Всего расходов по дому с НДС за 2019 г.</t>
  </si>
  <si>
    <t>16. Всего расходов по дому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</si>
  <si>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</si>
  <si>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</si>
  <si>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Старшие по дому (льготы)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</si>
</sst>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2" fontId="4" fillId="3" borderId="2" xfId="1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 vertical="center" wrapText="1"/>
    </xf>
    <xf numFmtId="2" fontId="6" fillId="3" borderId="2" xfId="3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Alignment="1">
      <alignment horizontal="righ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right" vertical="center" wrapText="1"/>
    </xf>
    <xf numFmtId="0" fontId="10" fillId="3" borderId="2" xfId="2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2" fillId="3" borderId="0" xfId="0" applyFont="1" applyFill="1"/>
    <xf numFmtId="164" fontId="12" fillId="3" borderId="2" xfId="1" applyNumberFormat="1" applyFont="1" applyFill="1" applyBorder="1" applyAlignment="1">
      <alignment horizontal="center" vertical="center" wrapText="1"/>
    </xf>
    <xf numFmtId="2" fontId="12" fillId="3" borderId="2" xfId="1" applyNumberFormat="1" applyFont="1" applyFill="1" applyBorder="1" applyAlignment="1">
      <alignment horizontal="right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1" fillId="0" borderId="3" xfId="0" applyNumberFormat="1" applyFont="1" applyFill="1" applyBorder="1"/>
    <xf numFmtId="0" fontId="0" fillId="0" borderId="0" xfId="0" applyFill="1"/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right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0" fillId="0" borderId="0" xfId="0" applyNumberFormat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0" fontId="8" fillId="3" borderId="2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72" workbookViewId="0">
      <selection activeCell="H98" sqref="H98"/>
    </sheetView>
  </sheetViews>
  <sheetFormatPr defaultRowHeight="15" outlineLevelRow="2" x14ac:dyDescent="0.25"/>
  <cols>
    <col min="1" max="1" width="59.5703125" style="24" customWidth="1"/>
    <col min="2" max="2" width="15.5703125" style="5" hidden="1" customWidth="1"/>
    <col min="3" max="3" width="15.5703125" style="21" customWidth="1"/>
    <col min="4" max="4" width="9.28515625" style="31" customWidth="1"/>
    <col min="5" max="5" width="13.140625" style="11" customWidth="1"/>
    <col min="6" max="6" width="8.42578125" style="12" customWidth="1"/>
    <col min="7" max="16384" width="9.140625" style="12"/>
  </cols>
  <sheetData>
    <row r="1" spans="1:5" ht="60" customHeight="1" x14ac:dyDescent="0.25">
      <c r="A1" s="52" t="s">
        <v>10</v>
      </c>
      <c r="B1" s="52"/>
      <c r="C1" s="52"/>
      <c r="D1" s="52"/>
      <c r="E1" s="52"/>
    </row>
    <row r="2" spans="1:5" ht="17.25" customHeight="1" x14ac:dyDescent="0.25">
      <c r="A2" s="4" t="s">
        <v>40</v>
      </c>
      <c r="B2" s="5" t="s">
        <v>8</v>
      </c>
      <c r="C2" s="54" t="s">
        <v>109</v>
      </c>
      <c r="D2" s="54"/>
      <c r="E2" s="54"/>
    </row>
    <row r="3" spans="1:5" ht="57" x14ac:dyDescent="0.25">
      <c r="A3" s="22" t="s">
        <v>3</v>
      </c>
      <c r="B3" s="1" t="s">
        <v>0</v>
      </c>
      <c r="C3" s="16" t="s">
        <v>41</v>
      </c>
      <c r="D3" s="25" t="s">
        <v>1</v>
      </c>
      <c r="E3" s="6" t="s">
        <v>2</v>
      </c>
    </row>
    <row r="4" spans="1:5" x14ac:dyDescent="0.25">
      <c r="A4" s="22" t="s">
        <v>110</v>
      </c>
      <c r="B4" s="1"/>
      <c r="C4" s="16">
        <v>-1026098.07</v>
      </c>
      <c r="D4" s="26" t="s">
        <v>39</v>
      </c>
      <c r="E4" s="6"/>
    </row>
    <row r="5" spans="1:5" x14ac:dyDescent="0.25">
      <c r="A5" s="55" t="s">
        <v>111</v>
      </c>
      <c r="B5" s="56"/>
      <c r="C5" s="56"/>
      <c r="D5" s="56"/>
      <c r="E5" s="57"/>
    </row>
    <row r="6" spans="1:5" ht="28.5" x14ac:dyDescent="0.25">
      <c r="A6" s="22" t="s">
        <v>112</v>
      </c>
      <c r="B6" s="1"/>
      <c r="C6" s="16">
        <v>1091303.6200000001</v>
      </c>
      <c r="D6" s="26" t="s">
        <v>39</v>
      </c>
      <c r="E6" s="6"/>
    </row>
    <row r="7" spans="1:5" x14ac:dyDescent="0.25">
      <c r="A7" s="22" t="s">
        <v>113</v>
      </c>
      <c r="B7" s="1"/>
      <c r="C7" s="16">
        <v>1027019.64</v>
      </c>
      <c r="D7" s="26" t="s">
        <v>39</v>
      </c>
      <c r="E7" s="6"/>
    </row>
    <row r="8" spans="1:5" ht="28.5" x14ac:dyDescent="0.25">
      <c r="A8" s="22" t="s">
        <v>114</v>
      </c>
      <c r="B8" s="1"/>
      <c r="C8" s="16">
        <f>C7-C6</f>
        <v>-64283.980000000098</v>
      </c>
      <c r="D8" s="26" t="s">
        <v>39</v>
      </c>
      <c r="E8" s="6"/>
    </row>
    <row r="9" spans="1:5" x14ac:dyDescent="0.25">
      <c r="A9" s="22" t="s">
        <v>11</v>
      </c>
      <c r="B9" s="1"/>
      <c r="C9" s="16">
        <f>C10</f>
        <v>16929.599999999999</v>
      </c>
      <c r="D9" s="26" t="s">
        <v>39</v>
      </c>
      <c r="E9" s="6"/>
    </row>
    <row r="10" spans="1:5" x14ac:dyDescent="0.25">
      <c r="A10" s="32" t="s">
        <v>12</v>
      </c>
      <c r="B10" s="34"/>
      <c r="C10" s="35">
        <f>750*12+660.8*12</f>
        <v>16929.599999999999</v>
      </c>
      <c r="D10" s="26" t="s">
        <v>39</v>
      </c>
      <c r="E10" s="36"/>
    </row>
    <row r="11" spans="1:5" x14ac:dyDescent="0.25">
      <c r="A11" s="14" t="s">
        <v>115</v>
      </c>
      <c r="B11" s="7"/>
      <c r="C11" s="17">
        <f>C6+C9</f>
        <v>1108233.2200000002</v>
      </c>
      <c r="D11" s="26" t="s">
        <v>39</v>
      </c>
      <c r="E11" s="2"/>
    </row>
    <row r="12" spans="1:5" x14ac:dyDescent="0.25">
      <c r="A12" s="53" t="s">
        <v>13</v>
      </c>
      <c r="B12" s="53"/>
      <c r="C12" s="53"/>
      <c r="D12" s="53"/>
      <c r="E12" s="53"/>
    </row>
    <row r="13" spans="1:5" ht="29.25" thickBot="1" x14ac:dyDescent="0.3">
      <c r="A13" s="14" t="s">
        <v>15</v>
      </c>
      <c r="B13" s="7" t="e">
        <f>#REF!</f>
        <v>#REF!</v>
      </c>
      <c r="C13" s="17">
        <f>C14+C15</f>
        <v>176995.39</v>
      </c>
      <c r="D13" s="27"/>
      <c r="E13" s="2"/>
    </row>
    <row r="14" spans="1:5" s="42" customFormat="1" ht="15.75" thickBot="1" x14ac:dyDescent="0.3">
      <c r="A14" s="45" t="s">
        <v>88</v>
      </c>
      <c r="B14" s="45"/>
      <c r="C14" s="46">
        <v>86316.82</v>
      </c>
      <c r="D14" s="45" t="s">
        <v>4</v>
      </c>
      <c r="E14" s="46">
        <v>22956.6</v>
      </c>
    </row>
    <row r="15" spans="1:5" s="42" customFormat="1" ht="15.75" thickBot="1" x14ac:dyDescent="0.3">
      <c r="A15" s="45" t="s">
        <v>89</v>
      </c>
      <c r="B15" s="45"/>
      <c r="C15" s="46">
        <v>90678.57</v>
      </c>
      <c r="D15" s="45" t="s">
        <v>4</v>
      </c>
      <c r="E15" s="46">
        <v>22956.6</v>
      </c>
    </row>
    <row r="16" spans="1:5" ht="29.25" thickBot="1" x14ac:dyDescent="0.3">
      <c r="A16" s="14" t="s">
        <v>16</v>
      </c>
      <c r="B16" s="7" t="e">
        <f>#REF!</f>
        <v>#REF!</v>
      </c>
      <c r="C16" s="17">
        <f>C17+C18</f>
        <v>74608.98000000001</v>
      </c>
      <c r="D16" s="27"/>
      <c r="E16" s="2"/>
    </row>
    <row r="17" spans="1:5" s="42" customFormat="1" ht="15.75" thickBot="1" x14ac:dyDescent="0.3">
      <c r="A17" s="45" t="s">
        <v>83</v>
      </c>
      <c r="B17" s="45"/>
      <c r="C17" s="46">
        <v>36501</v>
      </c>
      <c r="D17" s="45" t="s">
        <v>4</v>
      </c>
      <c r="E17" s="46">
        <v>22956.6</v>
      </c>
    </row>
    <row r="18" spans="1:5" s="42" customFormat="1" ht="15.75" thickBot="1" x14ac:dyDescent="0.3">
      <c r="A18" s="45" t="s">
        <v>84</v>
      </c>
      <c r="B18" s="45"/>
      <c r="C18" s="46">
        <v>38107.980000000003</v>
      </c>
      <c r="D18" s="45" t="s">
        <v>4</v>
      </c>
      <c r="E18" s="46">
        <v>22956.6</v>
      </c>
    </row>
    <row r="19" spans="1:5" ht="29.25" thickBot="1" x14ac:dyDescent="0.3">
      <c r="A19" s="14" t="s">
        <v>17</v>
      </c>
      <c r="B19" s="8" t="e">
        <f>#REF!+#REF!</f>
        <v>#REF!</v>
      </c>
      <c r="C19" s="17">
        <f>C20+C21</f>
        <v>92273.74</v>
      </c>
      <c r="D19" s="28"/>
      <c r="E19" s="2"/>
    </row>
    <row r="20" spans="1:5" s="42" customFormat="1" ht="15.75" thickBot="1" x14ac:dyDescent="0.3">
      <c r="A20" s="45" t="s">
        <v>53</v>
      </c>
      <c r="B20" s="45"/>
      <c r="C20" s="46">
        <v>46136.87</v>
      </c>
      <c r="D20" s="45" t="s">
        <v>14</v>
      </c>
      <c r="E20" s="46">
        <v>871</v>
      </c>
    </row>
    <row r="21" spans="1:5" s="42" customFormat="1" ht="15.75" thickBot="1" x14ac:dyDescent="0.3">
      <c r="A21" s="45" t="s">
        <v>54</v>
      </c>
      <c r="B21" s="45"/>
      <c r="C21" s="46">
        <v>46136.87</v>
      </c>
      <c r="D21" s="45" t="s">
        <v>14</v>
      </c>
      <c r="E21" s="46">
        <v>871</v>
      </c>
    </row>
    <row r="22" spans="1:5" ht="43.5" thickBot="1" x14ac:dyDescent="0.3">
      <c r="A22" s="14" t="s">
        <v>18</v>
      </c>
      <c r="B22" s="7"/>
      <c r="C22" s="17">
        <f>SUM(C23:C28)</f>
        <v>25481.82</v>
      </c>
      <c r="D22" s="27"/>
      <c r="E22" s="2"/>
    </row>
    <row r="23" spans="1:5" s="42" customFormat="1" ht="15.75" thickBot="1" x14ac:dyDescent="0.3">
      <c r="A23" s="45" t="s">
        <v>55</v>
      </c>
      <c r="B23" s="45"/>
      <c r="C23" s="46">
        <v>2066.09</v>
      </c>
      <c r="D23" s="45" t="s">
        <v>4</v>
      </c>
      <c r="E23" s="46">
        <v>22956.6</v>
      </c>
    </row>
    <row r="24" spans="1:5" s="42" customFormat="1" ht="15.75" thickBot="1" x14ac:dyDescent="0.3">
      <c r="A24" s="45" t="s">
        <v>56</v>
      </c>
      <c r="B24" s="45"/>
      <c r="C24" s="46">
        <v>2066.09</v>
      </c>
      <c r="D24" s="45" t="s">
        <v>4</v>
      </c>
      <c r="E24" s="46">
        <v>22956.6</v>
      </c>
    </row>
    <row r="25" spans="1:5" s="42" customFormat="1" ht="15.75" thickBot="1" x14ac:dyDescent="0.3">
      <c r="A25" s="45" t="s">
        <v>94</v>
      </c>
      <c r="B25" s="45"/>
      <c r="C25" s="46">
        <v>1836.53</v>
      </c>
      <c r="D25" s="45" t="s">
        <v>4</v>
      </c>
      <c r="E25" s="46">
        <v>22956.6</v>
      </c>
    </row>
    <row r="26" spans="1:5" s="42" customFormat="1" ht="15.75" thickBot="1" x14ac:dyDescent="0.3">
      <c r="A26" s="45" t="s">
        <v>95</v>
      </c>
      <c r="B26" s="45"/>
      <c r="C26" s="46">
        <v>2066.09</v>
      </c>
      <c r="D26" s="45" t="s">
        <v>4</v>
      </c>
      <c r="E26" s="46">
        <v>22956.6</v>
      </c>
    </row>
    <row r="27" spans="1:5" s="42" customFormat="1" ht="15.75" thickBot="1" x14ac:dyDescent="0.3">
      <c r="A27" s="45" t="s">
        <v>96</v>
      </c>
      <c r="B27" s="45"/>
      <c r="C27" s="46">
        <v>8723.51</v>
      </c>
      <c r="D27" s="45" t="s">
        <v>4</v>
      </c>
      <c r="E27" s="46">
        <v>22956.6</v>
      </c>
    </row>
    <row r="28" spans="1:5" s="42" customFormat="1" ht="15.75" thickBot="1" x14ac:dyDescent="0.3">
      <c r="A28" s="45" t="s">
        <v>97</v>
      </c>
      <c r="B28" s="45"/>
      <c r="C28" s="46">
        <v>8723.51</v>
      </c>
      <c r="D28" s="45" t="s">
        <v>4</v>
      </c>
      <c r="E28" s="46">
        <v>22956.6</v>
      </c>
    </row>
    <row r="29" spans="1:5" ht="43.5" outlineLevel="1" thickBot="1" x14ac:dyDescent="0.3">
      <c r="A29" s="14" t="s">
        <v>20</v>
      </c>
      <c r="B29" s="13"/>
      <c r="C29" s="17">
        <f>SUM(C30:C50)</f>
        <v>650522.27</v>
      </c>
      <c r="D29" s="29"/>
      <c r="E29" s="13"/>
    </row>
    <row r="30" spans="1:5" s="42" customFormat="1" ht="15.75" thickBot="1" x14ac:dyDescent="0.3">
      <c r="A30" s="45" t="s">
        <v>31</v>
      </c>
      <c r="B30" s="45"/>
      <c r="C30" s="46">
        <v>1938.12</v>
      </c>
      <c r="D30" s="45" t="s">
        <v>32</v>
      </c>
      <c r="E30" s="46">
        <v>4</v>
      </c>
    </row>
    <row r="31" spans="1:5" s="42" customFormat="1" ht="15.75" thickBot="1" x14ac:dyDescent="0.3">
      <c r="A31" s="45" t="s">
        <v>59</v>
      </c>
      <c r="B31" s="45"/>
      <c r="C31" s="46">
        <v>473.9</v>
      </c>
      <c r="D31" s="45" t="s">
        <v>4</v>
      </c>
      <c r="E31" s="46">
        <v>1</v>
      </c>
    </row>
    <row r="32" spans="1:5" s="42" customFormat="1" ht="15.75" thickBot="1" x14ac:dyDescent="0.3">
      <c r="A32" s="45" t="s">
        <v>60</v>
      </c>
      <c r="B32" s="45"/>
      <c r="C32" s="46">
        <v>317.60000000000002</v>
      </c>
      <c r="D32" s="45" t="s">
        <v>61</v>
      </c>
      <c r="E32" s="46">
        <v>4</v>
      </c>
    </row>
    <row r="33" spans="1:5" s="42" customFormat="1" ht="15.75" thickBot="1" x14ac:dyDescent="0.3">
      <c r="A33" s="45" t="s">
        <v>62</v>
      </c>
      <c r="B33" s="45"/>
      <c r="C33" s="46">
        <v>222.82</v>
      </c>
      <c r="D33" s="45" t="s">
        <v>61</v>
      </c>
      <c r="E33" s="46">
        <v>1</v>
      </c>
    </row>
    <row r="34" spans="1:5" s="42" customFormat="1" ht="15.75" thickBot="1" x14ac:dyDescent="0.3">
      <c r="A34" s="45" t="s">
        <v>63</v>
      </c>
      <c r="B34" s="45"/>
      <c r="C34" s="46">
        <v>469.7</v>
      </c>
      <c r="D34" s="45" t="s">
        <v>6</v>
      </c>
      <c r="E34" s="46">
        <v>2</v>
      </c>
    </row>
    <row r="35" spans="1:5" s="42" customFormat="1" ht="15.75" thickBot="1" x14ac:dyDescent="0.3">
      <c r="A35" s="45" t="s">
        <v>64</v>
      </c>
      <c r="B35" s="45"/>
      <c r="C35" s="46">
        <v>15650.5</v>
      </c>
      <c r="D35" s="45" t="s">
        <v>61</v>
      </c>
      <c r="E35" s="46">
        <v>2</v>
      </c>
    </row>
    <row r="36" spans="1:5" s="42" customFormat="1" ht="15.75" thickBot="1" x14ac:dyDescent="0.3">
      <c r="A36" s="45" t="s">
        <v>66</v>
      </c>
      <c r="B36" s="45"/>
      <c r="C36" s="46">
        <v>385.59</v>
      </c>
      <c r="D36" s="45" t="s">
        <v>61</v>
      </c>
      <c r="E36" s="46">
        <v>1</v>
      </c>
    </row>
    <row r="37" spans="1:5" s="42" customFormat="1" ht="15.75" thickBot="1" x14ac:dyDescent="0.3">
      <c r="A37" s="45" t="s">
        <v>68</v>
      </c>
      <c r="B37" s="45"/>
      <c r="C37" s="46">
        <v>3825.97</v>
      </c>
      <c r="D37" s="45" t="s">
        <v>61</v>
      </c>
      <c r="E37" s="46">
        <v>1</v>
      </c>
    </row>
    <row r="38" spans="1:5" s="42" customFormat="1" ht="15.75" thickBot="1" x14ac:dyDescent="0.3">
      <c r="A38" s="45" t="s">
        <v>69</v>
      </c>
      <c r="B38" s="45"/>
      <c r="C38" s="46">
        <v>141</v>
      </c>
      <c r="D38" s="45" t="s">
        <v>4</v>
      </c>
      <c r="E38" s="46">
        <v>30</v>
      </c>
    </row>
    <row r="39" spans="1:5" s="42" customFormat="1" ht="15.75" thickBot="1" x14ac:dyDescent="0.3">
      <c r="A39" s="45" t="s">
        <v>45</v>
      </c>
      <c r="B39" s="45"/>
      <c r="C39" s="46">
        <v>2069.96</v>
      </c>
      <c r="D39" s="45" t="s">
        <v>61</v>
      </c>
      <c r="E39" s="46">
        <v>2</v>
      </c>
    </row>
    <row r="40" spans="1:5" s="42" customFormat="1" ht="15.75" thickBot="1" x14ac:dyDescent="0.3">
      <c r="A40" s="45" t="s">
        <v>72</v>
      </c>
      <c r="B40" s="45"/>
      <c r="C40" s="46">
        <v>275529</v>
      </c>
      <c r="D40" s="45" t="s">
        <v>4</v>
      </c>
      <c r="E40" s="46">
        <v>290</v>
      </c>
    </row>
    <row r="41" spans="1:5" s="42" customFormat="1" ht="15.75" thickBot="1" x14ac:dyDescent="0.3">
      <c r="A41" s="45" t="s">
        <v>75</v>
      </c>
      <c r="B41" s="45"/>
      <c r="C41" s="46">
        <v>2270.52</v>
      </c>
      <c r="D41" s="45" t="s">
        <v>4</v>
      </c>
      <c r="E41" s="46">
        <v>3.05</v>
      </c>
    </row>
    <row r="42" spans="1:5" s="42" customFormat="1" ht="15.75" thickBot="1" x14ac:dyDescent="0.3">
      <c r="A42" s="45" t="s">
        <v>92</v>
      </c>
      <c r="B42" s="45"/>
      <c r="C42" s="46">
        <v>3232.76</v>
      </c>
      <c r="D42" s="45" t="s">
        <v>61</v>
      </c>
      <c r="E42" s="46">
        <v>0.8</v>
      </c>
    </row>
    <row r="43" spans="1:5" s="42" customFormat="1" ht="15.75" thickBot="1" x14ac:dyDescent="0.3">
      <c r="A43" s="45" t="s">
        <v>93</v>
      </c>
      <c r="B43" s="45"/>
      <c r="C43" s="46">
        <v>1364.13</v>
      </c>
      <c r="D43" s="45" t="s">
        <v>4</v>
      </c>
      <c r="E43" s="46">
        <v>1</v>
      </c>
    </row>
    <row r="44" spans="1:5" s="42" customFormat="1" ht="15.75" thickBot="1" x14ac:dyDescent="0.3">
      <c r="A44" s="45" t="s">
        <v>38</v>
      </c>
      <c r="B44" s="45"/>
      <c r="C44" s="46">
        <v>260.79000000000002</v>
      </c>
      <c r="D44" s="45" t="s">
        <v>61</v>
      </c>
      <c r="E44" s="46">
        <v>3</v>
      </c>
    </row>
    <row r="45" spans="1:5" s="42" customFormat="1" ht="15.75" thickBot="1" x14ac:dyDescent="0.3">
      <c r="A45" s="45" t="s">
        <v>98</v>
      </c>
      <c r="B45" s="45"/>
      <c r="C45" s="46">
        <v>796.91</v>
      </c>
      <c r="D45" s="45" t="s">
        <v>61</v>
      </c>
      <c r="E45" s="46">
        <v>1</v>
      </c>
    </row>
    <row r="46" spans="1:5" s="42" customFormat="1" ht="15.75" thickBot="1" x14ac:dyDescent="0.3">
      <c r="A46" s="45" t="s">
        <v>100</v>
      </c>
      <c r="B46" s="45"/>
      <c r="C46" s="46">
        <v>68526</v>
      </c>
      <c r="D46" s="45" t="s">
        <v>42</v>
      </c>
      <c r="E46" s="46">
        <v>1</v>
      </c>
    </row>
    <row r="47" spans="1:5" s="42" customFormat="1" ht="15.75" thickBot="1" x14ac:dyDescent="0.3">
      <c r="A47" s="45" t="s">
        <v>101</v>
      </c>
      <c r="B47" s="45"/>
      <c r="C47" s="46">
        <v>114545</v>
      </c>
      <c r="D47" s="45" t="s">
        <v>102</v>
      </c>
      <c r="E47" s="46">
        <v>1</v>
      </c>
    </row>
    <row r="48" spans="1:5" s="42" customFormat="1" ht="15.75" thickBot="1" x14ac:dyDescent="0.3">
      <c r="A48" s="45" t="s">
        <v>103</v>
      </c>
      <c r="B48" s="45"/>
      <c r="C48" s="46">
        <v>64572</v>
      </c>
      <c r="D48" s="45" t="s">
        <v>42</v>
      </c>
      <c r="E48" s="46">
        <v>1</v>
      </c>
    </row>
    <row r="49" spans="1:5" s="42" customFormat="1" ht="15.75" thickBot="1" x14ac:dyDescent="0.3">
      <c r="A49" s="45" t="s">
        <v>104</v>
      </c>
      <c r="B49" s="45"/>
      <c r="C49" s="46">
        <v>68553</v>
      </c>
      <c r="D49" s="45" t="s">
        <v>42</v>
      </c>
      <c r="E49" s="46">
        <v>1</v>
      </c>
    </row>
    <row r="50" spans="1:5" s="42" customFormat="1" ht="15.75" thickBot="1" x14ac:dyDescent="0.3">
      <c r="A50" s="45" t="s">
        <v>105</v>
      </c>
      <c r="B50" s="45"/>
      <c r="C50" s="46">
        <v>25377</v>
      </c>
      <c r="D50" s="45" t="s">
        <v>106</v>
      </c>
      <c r="E50" s="46">
        <v>1</v>
      </c>
    </row>
    <row r="51" spans="1:5" s="33" customFormat="1" ht="52.5" customHeight="1" outlineLevel="2" thickBot="1" x14ac:dyDescent="0.3">
      <c r="A51" s="14" t="s">
        <v>21</v>
      </c>
      <c r="B51" s="15"/>
      <c r="C51" s="44">
        <f>SUM(C52:C70)</f>
        <v>128877.82</v>
      </c>
      <c r="D51" s="18"/>
      <c r="E51" s="15"/>
    </row>
    <row r="52" spans="1:5" s="42" customFormat="1" ht="15.75" thickBot="1" x14ac:dyDescent="0.3">
      <c r="A52" s="45" t="s">
        <v>46</v>
      </c>
      <c r="B52" s="45"/>
      <c r="C52" s="46">
        <v>809.36</v>
      </c>
      <c r="D52" s="45" t="s">
        <v>33</v>
      </c>
      <c r="E52" s="46">
        <v>1</v>
      </c>
    </row>
    <row r="53" spans="1:5" s="42" customFormat="1" ht="15.75" thickBot="1" x14ac:dyDescent="0.3">
      <c r="A53" s="45" t="s">
        <v>65</v>
      </c>
      <c r="B53" s="45"/>
      <c r="C53" s="46">
        <v>1026.68</v>
      </c>
      <c r="D53" s="45" t="s">
        <v>61</v>
      </c>
      <c r="E53" s="46">
        <v>1</v>
      </c>
    </row>
    <row r="54" spans="1:5" s="42" customFormat="1" ht="15.75" thickBot="1" x14ac:dyDescent="0.3">
      <c r="A54" s="45" t="s">
        <v>37</v>
      </c>
      <c r="B54" s="45"/>
      <c r="C54" s="46">
        <v>280.7</v>
      </c>
      <c r="D54" s="45" t="s">
        <v>6</v>
      </c>
      <c r="E54" s="46">
        <v>1</v>
      </c>
    </row>
    <row r="55" spans="1:5" s="42" customFormat="1" ht="15.75" thickBot="1" x14ac:dyDescent="0.3">
      <c r="A55" s="45" t="s">
        <v>37</v>
      </c>
      <c r="B55" s="45"/>
      <c r="C55" s="46">
        <v>2526.3000000000002</v>
      </c>
      <c r="D55" s="45" t="s">
        <v>6</v>
      </c>
      <c r="E55" s="46">
        <v>9</v>
      </c>
    </row>
    <row r="56" spans="1:5" s="42" customFormat="1" ht="15.75" thickBot="1" x14ac:dyDescent="0.3">
      <c r="A56" s="45" t="s">
        <v>37</v>
      </c>
      <c r="B56" s="45"/>
      <c r="C56" s="46">
        <v>2229.7600000000002</v>
      </c>
      <c r="D56" s="45" t="s">
        <v>6</v>
      </c>
      <c r="E56" s="46">
        <v>16</v>
      </c>
    </row>
    <row r="57" spans="1:5" s="42" customFormat="1" ht="15.75" thickBot="1" x14ac:dyDescent="0.3">
      <c r="A57" s="45" t="s">
        <v>71</v>
      </c>
      <c r="B57" s="45"/>
      <c r="C57" s="46">
        <v>607.24</v>
      </c>
      <c r="D57" s="45" t="s">
        <v>6</v>
      </c>
      <c r="E57" s="46">
        <v>1</v>
      </c>
    </row>
    <row r="58" spans="1:5" s="42" customFormat="1" ht="15.75" thickBot="1" x14ac:dyDescent="0.3">
      <c r="A58" s="45" t="s">
        <v>73</v>
      </c>
      <c r="B58" s="45"/>
      <c r="C58" s="46">
        <v>1507.86</v>
      </c>
      <c r="D58" s="45" t="s">
        <v>61</v>
      </c>
      <c r="E58" s="46">
        <v>2</v>
      </c>
    </row>
    <row r="59" spans="1:5" s="42" customFormat="1" ht="15.75" thickBot="1" x14ac:dyDescent="0.3">
      <c r="A59" s="45" t="s">
        <v>74</v>
      </c>
      <c r="B59" s="45"/>
      <c r="C59" s="46">
        <v>3659.94</v>
      </c>
      <c r="D59" s="45" t="s">
        <v>61</v>
      </c>
      <c r="E59" s="46">
        <v>6</v>
      </c>
    </row>
    <row r="60" spans="1:5" s="42" customFormat="1" ht="15.75" thickBot="1" x14ac:dyDescent="0.3">
      <c r="A60" s="45" t="s">
        <v>76</v>
      </c>
      <c r="B60" s="45"/>
      <c r="C60" s="46">
        <v>6180</v>
      </c>
      <c r="D60" s="45" t="s">
        <v>6</v>
      </c>
      <c r="E60" s="46">
        <v>6</v>
      </c>
    </row>
    <row r="61" spans="1:5" s="42" customFormat="1" ht="15.75" thickBot="1" x14ac:dyDescent="0.3">
      <c r="A61" s="45" t="s">
        <v>44</v>
      </c>
      <c r="B61" s="45"/>
      <c r="C61" s="46">
        <v>9395.0400000000009</v>
      </c>
      <c r="D61" s="45" t="s">
        <v>77</v>
      </c>
      <c r="E61" s="46">
        <v>8</v>
      </c>
    </row>
    <row r="62" spans="1:5" s="42" customFormat="1" ht="15.75" thickBot="1" x14ac:dyDescent="0.3">
      <c r="A62" s="45" t="s">
        <v>78</v>
      </c>
      <c r="B62" s="45"/>
      <c r="C62" s="46">
        <v>26514</v>
      </c>
      <c r="D62" s="45" t="s">
        <v>6</v>
      </c>
      <c r="E62" s="46">
        <v>18</v>
      </c>
    </row>
    <row r="63" spans="1:5" s="42" customFormat="1" ht="15.75" thickBot="1" x14ac:dyDescent="0.3">
      <c r="A63" s="45" t="s">
        <v>79</v>
      </c>
      <c r="B63" s="45"/>
      <c r="C63" s="46">
        <v>1644.98</v>
      </c>
      <c r="D63" s="45" t="s">
        <v>6</v>
      </c>
      <c r="E63" s="46">
        <v>1.5</v>
      </c>
    </row>
    <row r="64" spans="1:5" s="42" customFormat="1" ht="15.75" thickBot="1" x14ac:dyDescent="0.3">
      <c r="A64" s="45" t="s">
        <v>80</v>
      </c>
      <c r="B64" s="45"/>
      <c r="C64" s="46">
        <v>1096</v>
      </c>
      <c r="D64" s="45" t="s">
        <v>6</v>
      </c>
      <c r="E64" s="46">
        <v>1</v>
      </c>
    </row>
    <row r="65" spans="1:5" s="42" customFormat="1" ht="15.75" thickBot="1" x14ac:dyDescent="0.3">
      <c r="A65" s="45" t="s">
        <v>87</v>
      </c>
      <c r="B65" s="45"/>
      <c r="C65" s="46">
        <v>1450.96</v>
      </c>
      <c r="D65" s="45" t="s">
        <v>33</v>
      </c>
      <c r="E65" s="46">
        <v>2</v>
      </c>
    </row>
    <row r="66" spans="1:5" s="42" customFormat="1" ht="15.75" thickBot="1" x14ac:dyDescent="0.3">
      <c r="A66" s="45" t="s">
        <v>90</v>
      </c>
      <c r="B66" s="45"/>
      <c r="C66" s="46">
        <v>4716.7</v>
      </c>
      <c r="D66" s="45" t="s">
        <v>5</v>
      </c>
      <c r="E66" s="46">
        <v>10</v>
      </c>
    </row>
    <row r="67" spans="1:5" s="42" customFormat="1" ht="15.75" thickBot="1" x14ac:dyDescent="0.3">
      <c r="A67" s="45" t="s">
        <v>34</v>
      </c>
      <c r="B67" s="45"/>
      <c r="C67" s="46">
        <v>514.02</v>
      </c>
      <c r="D67" s="45" t="s">
        <v>61</v>
      </c>
      <c r="E67" s="46">
        <v>3</v>
      </c>
    </row>
    <row r="68" spans="1:5" s="42" customFormat="1" ht="15.75" thickBot="1" x14ac:dyDescent="0.3">
      <c r="A68" s="45" t="s">
        <v>35</v>
      </c>
      <c r="B68" s="45"/>
      <c r="C68" s="46">
        <v>540.28</v>
      </c>
      <c r="D68" s="45" t="s">
        <v>36</v>
      </c>
      <c r="E68" s="46">
        <v>2</v>
      </c>
    </row>
    <row r="69" spans="1:5" s="42" customFormat="1" ht="15.75" thickBot="1" x14ac:dyDescent="0.3">
      <c r="A69" s="45" t="s">
        <v>107</v>
      </c>
      <c r="B69" s="45"/>
      <c r="C69" s="46">
        <v>16050</v>
      </c>
      <c r="D69" s="45" t="s">
        <v>6</v>
      </c>
      <c r="E69" s="46">
        <v>10</v>
      </c>
    </row>
    <row r="70" spans="1:5" s="42" customFormat="1" ht="15.75" thickBot="1" x14ac:dyDescent="0.3">
      <c r="A70" s="45" t="s">
        <v>108</v>
      </c>
      <c r="B70" s="45"/>
      <c r="C70" s="46">
        <v>48128</v>
      </c>
      <c r="D70" s="45" t="s">
        <v>6</v>
      </c>
      <c r="E70" s="46">
        <v>32</v>
      </c>
    </row>
    <row r="71" spans="1:5" s="33" customFormat="1" ht="28.5" outlineLevel="2" x14ac:dyDescent="0.25">
      <c r="A71" s="14" t="s">
        <v>22</v>
      </c>
      <c r="B71" s="15"/>
      <c r="C71" s="18">
        <v>0</v>
      </c>
      <c r="D71" s="18"/>
      <c r="E71" s="15"/>
    </row>
    <row r="72" spans="1:5" ht="28.5" x14ac:dyDescent="0.25">
      <c r="A72" s="14" t="s">
        <v>23</v>
      </c>
      <c r="B72" s="7" t="e">
        <f>SUM(#REF!)</f>
        <v>#REF!</v>
      </c>
      <c r="C72" s="17">
        <v>0</v>
      </c>
      <c r="D72" s="27"/>
      <c r="E72" s="2"/>
    </row>
    <row r="73" spans="1:5" ht="28.5" x14ac:dyDescent="0.25">
      <c r="A73" s="14" t="s">
        <v>24</v>
      </c>
      <c r="B73" s="7" t="e">
        <f>#REF!</f>
        <v>#REF!</v>
      </c>
      <c r="C73" s="17">
        <v>0</v>
      </c>
      <c r="D73" s="27"/>
      <c r="E73" s="2"/>
    </row>
    <row r="74" spans="1:5" ht="29.25" thickBot="1" x14ac:dyDescent="0.3">
      <c r="A74" s="14" t="s">
        <v>25</v>
      </c>
      <c r="B74" s="7" t="e">
        <f>#REF!+#REF!</f>
        <v>#REF!</v>
      </c>
      <c r="C74" s="17">
        <f>SUM(C75:C76)</f>
        <v>3845.76</v>
      </c>
      <c r="D74" s="27"/>
      <c r="E74" s="2"/>
    </row>
    <row r="75" spans="1:5" s="42" customFormat="1" ht="15.75" thickBot="1" x14ac:dyDescent="0.3">
      <c r="A75" s="45" t="s">
        <v>43</v>
      </c>
      <c r="B75" s="45"/>
      <c r="C75" s="46">
        <v>2188.96</v>
      </c>
      <c r="D75" s="45" t="s">
        <v>4</v>
      </c>
      <c r="E75" s="46">
        <v>16</v>
      </c>
    </row>
    <row r="76" spans="1:5" s="42" customFormat="1" ht="15.75" thickBot="1" x14ac:dyDescent="0.3">
      <c r="A76" s="45" t="s">
        <v>99</v>
      </c>
      <c r="B76" s="45"/>
      <c r="C76" s="46">
        <v>1656.8</v>
      </c>
      <c r="D76" s="45" t="s">
        <v>6</v>
      </c>
      <c r="E76" s="46">
        <v>40</v>
      </c>
    </row>
    <row r="77" spans="1:5" ht="28.5" x14ac:dyDescent="0.25">
      <c r="A77" s="14" t="s">
        <v>26</v>
      </c>
      <c r="B77" s="7" t="e">
        <f>#REF!</f>
        <v>#REF!</v>
      </c>
      <c r="C77" s="17">
        <v>0</v>
      </c>
      <c r="D77" s="27"/>
      <c r="E77" s="2"/>
    </row>
    <row r="78" spans="1:5" ht="29.25" thickBot="1" x14ac:dyDescent="0.3">
      <c r="A78" s="14" t="s">
        <v>27</v>
      </c>
      <c r="B78" s="7" t="e">
        <f>#REF!+#REF!</f>
        <v>#REF!</v>
      </c>
      <c r="C78" s="17">
        <f>C79+C80</f>
        <v>39026.22</v>
      </c>
      <c r="D78" s="27"/>
      <c r="E78" s="2"/>
    </row>
    <row r="79" spans="1:5" s="42" customFormat="1" ht="15.75" thickBot="1" x14ac:dyDescent="0.3">
      <c r="A79" s="45" t="s">
        <v>81</v>
      </c>
      <c r="B79" s="45"/>
      <c r="C79" s="46">
        <v>18365.28</v>
      </c>
      <c r="D79" s="45" t="s">
        <v>4</v>
      </c>
      <c r="E79" s="46">
        <v>22956.6</v>
      </c>
    </row>
    <row r="80" spans="1:5" s="42" customFormat="1" ht="15.75" thickBot="1" x14ac:dyDescent="0.3">
      <c r="A80" s="45" t="s">
        <v>82</v>
      </c>
      <c r="B80" s="45"/>
      <c r="C80" s="46">
        <v>20660.939999999999</v>
      </c>
      <c r="D80" s="45" t="s">
        <v>4</v>
      </c>
      <c r="E80" s="46">
        <v>22956.6</v>
      </c>
    </row>
    <row r="81" spans="1:6" ht="43.5" thickBot="1" x14ac:dyDescent="0.3">
      <c r="A81" s="14" t="s">
        <v>28</v>
      </c>
      <c r="B81" s="7" t="e">
        <f>#REF!</f>
        <v>#REF!</v>
      </c>
      <c r="C81" s="17">
        <f>SUM(C82:C85)</f>
        <v>13663.93</v>
      </c>
      <c r="D81" s="27"/>
      <c r="E81" s="2"/>
    </row>
    <row r="82" spans="1:6" s="42" customFormat="1" ht="15.75" thickBot="1" x14ac:dyDescent="0.3">
      <c r="A82" s="45" t="s">
        <v>57</v>
      </c>
      <c r="B82" s="45"/>
      <c r="C82" s="46">
        <v>2910</v>
      </c>
      <c r="D82" s="45" t="s">
        <v>4</v>
      </c>
      <c r="E82" s="46">
        <v>1000</v>
      </c>
    </row>
    <row r="83" spans="1:6" s="42" customFormat="1" ht="15.75" thickBot="1" x14ac:dyDescent="0.3">
      <c r="A83" s="45" t="s">
        <v>19</v>
      </c>
      <c r="B83" s="45"/>
      <c r="C83" s="46">
        <v>1445.56</v>
      </c>
      <c r="D83" s="45" t="s">
        <v>4</v>
      </c>
      <c r="E83" s="46">
        <v>1018</v>
      </c>
    </row>
    <row r="84" spans="1:6" s="42" customFormat="1" ht="15.75" thickBot="1" x14ac:dyDescent="0.3">
      <c r="A84" s="45" t="s">
        <v>19</v>
      </c>
      <c r="B84" s="45"/>
      <c r="C84" s="46">
        <v>7228.37</v>
      </c>
      <c r="D84" s="45" t="s">
        <v>4</v>
      </c>
      <c r="E84" s="46">
        <v>5090.3999999999996</v>
      </c>
    </row>
    <row r="85" spans="1:6" s="42" customFormat="1" ht="15.75" thickBot="1" x14ac:dyDescent="0.3">
      <c r="A85" s="45" t="s">
        <v>58</v>
      </c>
      <c r="B85" s="45"/>
      <c r="C85" s="46">
        <v>2080</v>
      </c>
      <c r="D85" s="45" t="s">
        <v>4</v>
      </c>
      <c r="E85" s="46">
        <v>1000</v>
      </c>
    </row>
    <row r="86" spans="1:6" ht="57.75" thickBot="1" x14ac:dyDescent="0.3">
      <c r="A86" s="14" t="s">
        <v>29</v>
      </c>
      <c r="B86" s="7" t="e">
        <f>SUM(#REF!)</f>
        <v>#REF!</v>
      </c>
      <c r="C86" s="17">
        <f>SUM(C87:C91)</f>
        <v>115495.35</v>
      </c>
      <c r="D86" s="27"/>
      <c r="E86" s="2"/>
    </row>
    <row r="87" spans="1:6" s="37" customFormat="1" ht="15.75" thickBot="1" x14ac:dyDescent="0.3">
      <c r="A87" s="39" t="s">
        <v>67</v>
      </c>
      <c r="B87" s="39"/>
      <c r="C87" s="40">
        <v>180.28</v>
      </c>
      <c r="D87" s="39" t="s">
        <v>4</v>
      </c>
      <c r="E87" s="40">
        <v>10604.95</v>
      </c>
    </row>
    <row r="88" spans="1:6" s="37" customFormat="1" ht="15.75" thickBot="1" x14ac:dyDescent="0.3">
      <c r="A88" s="39" t="s">
        <v>70</v>
      </c>
      <c r="B88" s="39"/>
      <c r="C88" s="40">
        <v>1104.77</v>
      </c>
      <c r="D88" s="39" t="s">
        <v>4</v>
      </c>
      <c r="E88" s="40">
        <v>267.5</v>
      </c>
    </row>
    <row r="89" spans="1:6" s="37" customFormat="1" ht="15.75" thickBot="1" x14ac:dyDescent="0.3">
      <c r="A89" s="39" t="s">
        <v>85</v>
      </c>
      <c r="B89" s="39"/>
      <c r="C89" s="40">
        <v>56243.64</v>
      </c>
      <c r="D89" s="39" t="s">
        <v>4</v>
      </c>
      <c r="E89" s="40">
        <v>22956.6</v>
      </c>
    </row>
    <row r="90" spans="1:6" s="37" customFormat="1" ht="15.75" thickBot="1" x14ac:dyDescent="0.3">
      <c r="A90" s="39" t="s">
        <v>86</v>
      </c>
      <c r="B90" s="39"/>
      <c r="C90" s="40">
        <v>56243.64</v>
      </c>
      <c r="D90" s="39" t="s">
        <v>4</v>
      </c>
      <c r="E90" s="40">
        <v>22956.6</v>
      </c>
    </row>
    <row r="91" spans="1:6" s="37" customFormat="1" ht="15.75" thickBot="1" x14ac:dyDescent="0.3">
      <c r="A91" s="39" t="s">
        <v>91</v>
      </c>
      <c r="B91" s="39"/>
      <c r="C91" s="40">
        <v>1723.02</v>
      </c>
      <c r="D91" s="39" t="s">
        <v>61</v>
      </c>
      <c r="E91" s="40">
        <v>6</v>
      </c>
    </row>
    <row r="92" spans="1:6" x14ac:dyDescent="0.25">
      <c r="A92" s="14" t="s">
        <v>30</v>
      </c>
      <c r="B92" s="7">
        <f>B93</f>
        <v>3762.71186440678</v>
      </c>
      <c r="C92" s="17">
        <f>C93+C94</f>
        <v>16259.85</v>
      </c>
      <c r="D92" s="27"/>
      <c r="E92" s="2"/>
    </row>
    <row r="93" spans="1:6" ht="45" x14ac:dyDescent="0.25">
      <c r="A93" s="23" t="s">
        <v>9</v>
      </c>
      <c r="B93" s="8">
        <f>C93/1.18</f>
        <v>3762.71186440678</v>
      </c>
      <c r="C93" s="19">
        <f>E93*12*5</f>
        <v>4440</v>
      </c>
      <c r="D93" s="28" t="s">
        <v>7</v>
      </c>
      <c r="E93" s="3">
        <v>74</v>
      </c>
    </row>
    <row r="94" spans="1:6" x14ac:dyDescent="0.25">
      <c r="A94" s="51" t="s">
        <v>120</v>
      </c>
      <c r="B94" s="8"/>
      <c r="C94" s="19">
        <v>11819.85</v>
      </c>
      <c r="D94" s="28" t="s">
        <v>39</v>
      </c>
      <c r="E94" s="3"/>
    </row>
    <row r="95" spans="1:6" x14ac:dyDescent="0.25">
      <c r="A95" s="14" t="s">
        <v>117</v>
      </c>
      <c r="B95" s="9" t="e">
        <f>B13+B16+B19+#REF!+#REF!+#REF!+B72+B73+B74+B77+B78+B81+B86+B92</f>
        <v>#REF!</v>
      </c>
      <c r="C95" s="20">
        <f>C86+C81+C78+C77+C74+C73+C72+C71+C51+C29+C22+C19+C16+C13</f>
        <v>1320791.2800000003</v>
      </c>
      <c r="D95" s="30" t="s">
        <v>39</v>
      </c>
      <c r="E95" s="2"/>
      <c r="F95" s="43">
        <f>C95-Лист2!C70</f>
        <v>0</v>
      </c>
    </row>
    <row r="96" spans="1:6" x14ac:dyDescent="0.25">
      <c r="A96" s="14" t="s">
        <v>116</v>
      </c>
      <c r="B96" s="10"/>
      <c r="C96" s="17">
        <f>C95*1.2+C92</f>
        <v>1601209.3860000004</v>
      </c>
      <c r="D96" s="30" t="s">
        <v>39</v>
      </c>
      <c r="E96" s="2"/>
    </row>
    <row r="97" spans="1:5" x14ac:dyDescent="0.25">
      <c r="A97" s="14" t="s">
        <v>118</v>
      </c>
      <c r="B97" s="10"/>
      <c r="C97" s="17">
        <f>C4+C6+C9-C96</f>
        <v>-1519074.2360000003</v>
      </c>
      <c r="D97" s="30" t="s">
        <v>39</v>
      </c>
      <c r="E97" s="2"/>
    </row>
    <row r="98" spans="1:5" ht="28.5" x14ac:dyDescent="0.25">
      <c r="A98" s="14" t="s">
        <v>119</v>
      </c>
      <c r="B98" s="10"/>
      <c r="C98" s="17">
        <f>C97+C8</f>
        <v>-1583358.2160000005</v>
      </c>
      <c r="D98" s="30" t="s">
        <v>39</v>
      </c>
      <c r="E98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10" sqref="A10:XFD13"/>
    </sheetView>
  </sheetViews>
  <sheetFormatPr defaultRowHeight="15" x14ac:dyDescent="0.25"/>
  <cols>
    <col min="1" max="1" width="53.140625" customWidth="1"/>
    <col min="2" max="2" width="49.140625" style="37" hidden="1" customWidth="1"/>
    <col min="3" max="3" width="12.5703125" customWidth="1"/>
    <col min="5" max="5" width="10.7109375" customWidth="1"/>
  </cols>
  <sheetData>
    <row r="1" spans="1:5" x14ac:dyDescent="0.25">
      <c r="A1" s="37" t="s">
        <v>51</v>
      </c>
      <c r="C1" s="37"/>
      <c r="D1" s="37"/>
      <c r="E1" s="37"/>
    </row>
    <row r="2" spans="1:5" x14ac:dyDescent="0.25">
      <c r="A2" s="37" t="s">
        <v>50</v>
      </c>
      <c r="C2" s="37"/>
      <c r="D2" s="37"/>
      <c r="E2" s="37"/>
    </row>
    <row r="3" spans="1:5" ht="15.75" thickBot="1" x14ac:dyDescent="0.3">
      <c r="A3" s="37"/>
      <c r="C3" s="37"/>
      <c r="D3" s="37"/>
      <c r="E3" s="37"/>
    </row>
    <row r="4" spans="1:5" ht="15.75" thickBot="1" x14ac:dyDescent="0.3">
      <c r="A4" s="38" t="s">
        <v>49</v>
      </c>
      <c r="B4" s="38"/>
      <c r="C4" s="38" t="s">
        <v>52</v>
      </c>
      <c r="D4" s="38" t="s">
        <v>48</v>
      </c>
      <c r="E4" s="38" t="s">
        <v>47</v>
      </c>
    </row>
    <row r="5" spans="1:5" s="50" customFormat="1" ht="15.75" thickBot="1" x14ac:dyDescent="0.3">
      <c r="A5" s="48" t="s">
        <v>53</v>
      </c>
      <c r="B5" s="48"/>
      <c r="C5" s="49">
        <v>46136.87</v>
      </c>
      <c r="D5" s="48" t="s">
        <v>14</v>
      </c>
      <c r="E5" s="49">
        <v>871</v>
      </c>
    </row>
    <row r="6" spans="1:5" s="50" customFormat="1" ht="15.75" thickBot="1" x14ac:dyDescent="0.3">
      <c r="A6" s="48" t="s">
        <v>54</v>
      </c>
      <c r="B6" s="48"/>
      <c r="C6" s="49">
        <v>46136.87</v>
      </c>
      <c r="D6" s="48" t="s">
        <v>14</v>
      </c>
      <c r="E6" s="49">
        <v>871</v>
      </c>
    </row>
    <row r="7" spans="1:5" s="50" customFormat="1" ht="15.75" thickBot="1" x14ac:dyDescent="0.3">
      <c r="A7" s="48" t="s">
        <v>31</v>
      </c>
      <c r="B7" s="48"/>
      <c r="C7" s="49">
        <v>1938.12</v>
      </c>
      <c r="D7" s="48" t="s">
        <v>32</v>
      </c>
      <c r="E7" s="49">
        <v>4</v>
      </c>
    </row>
    <row r="8" spans="1:5" s="50" customFormat="1" ht="15.75" thickBot="1" x14ac:dyDescent="0.3">
      <c r="A8" s="48" t="s">
        <v>55</v>
      </c>
      <c r="B8" s="48"/>
      <c r="C8" s="49">
        <v>2066.09</v>
      </c>
      <c r="D8" s="48" t="s">
        <v>4</v>
      </c>
      <c r="E8" s="49">
        <v>22956.6</v>
      </c>
    </row>
    <row r="9" spans="1:5" s="50" customFormat="1" ht="15.75" thickBot="1" x14ac:dyDescent="0.3">
      <c r="A9" s="48" t="s">
        <v>56</v>
      </c>
      <c r="B9" s="48"/>
      <c r="C9" s="49">
        <v>2066.09</v>
      </c>
      <c r="D9" s="48" t="s">
        <v>4</v>
      </c>
      <c r="E9" s="49">
        <v>22956.6</v>
      </c>
    </row>
    <row r="10" spans="1:5" s="42" customFormat="1" ht="15.75" thickBot="1" x14ac:dyDescent="0.3">
      <c r="A10" s="45" t="s">
        <v>57</v>
      </c>
      <c r="B10" s="45"/>
      <c r="C10" s="46">
        <v>2910</v>
      </c>
      <c r="D10" s="45" t="s">
        <v>4</v>
      </c>
      <c r="E10" s="46">
        <v>1000</v>
      </c>
    </row>
    <row r="11" spans="1:5" s="42" customFormat="1" ht="15.75" thickBot="1" x14ac:dyDescent="0.3">
      <c r="A11" s="45" t="s">
        <v>19</v>
      </c>
      <c r="B11" s="45"/>
      <c r="C11" s="46">
        <v>1445.56</v>
      </c>
      <c r="D11" s="45" t="s">
        <v>4</v>
      </c>
      <c r="E11" s="46">
        <v>1018</v>
      </c>
    </row>
    <row r="12" spans="1:5" s="42" customFormat="1" ht="15.75" thickBot="1" x14ac:dyDescent="0.3">
      <c r="A12" s="45" t="s">
        <v>19</v>
      </c>
      <c r="B12" s="45"/>
      <c r="C12" s="46">
        <v>7228.37</v>
      </c>
      <c r="D12" s="45" t="s">
        <v>4</v>
      </c>
      <c r="E12" s="46">
        <v>5090.3999999999996</v>
      </c>
    </row>
    <row r="13" spans="1:5" s="42" customFormat="1" ht="15.75" thickBot="1" x14ac:dyDescent="0.3">
      <c r="A13" s="45" t="s">
        <v>58</v>
      </c>
      <c r="B13" s="45"/>
      <c r="C13" s="46">
        <v>2080</v>
      </c>
      <c r="D13" s="45" t="s">
        <v>4</v>
      </c>
      <c r="E13" s="46">
        <v>1000</v>
      </c>
    </row>
    <row r="14" spans="1:5" s="50" customFormat="1" ht="15.75" thickBot="1" x14ac:dyDescent="0.3">
      <c r="A14" s="48" t="s">
        <v>59</v>
      </c>
      <c r="B14" s="48"/>
      <c r="C14" s="49">
        <v>473.9</v>
      </c>
      <c r="D14" s="48" t="s">
        <v>4</v>
      </c>
      <c r="E14" s="49">
        <v>1</v>
      </c>
    </row>
    <row r="15" spans="1:5" s="50" customFormat="1" ht="15.75" thickBot="1" x14ac:dyDescent="0.3">
      <c r="A15" s="48" t="s">
        <v>46</v>
      </c>
      <c r="B15" s="48"/>
      <c r="C15" s="49">
        <v>809.36</v>
      </c>
      <c r="D15" s="48" t="s">
        <v>33</v>
      </c>
      <c r="E15" s="49">
        <v>1</v>
      </c>
    </row>
    <row r="16" spans="1:5" s="50" customFormat="1" ht="15.75" thickBot="1" x14ac:dyDescent="0.3">
      <c r="A16" s="48" t="s">
        <v>60</v>
      </c>
      <c r="B16" s="48"/>
      <c r="C16" s="49">
        <v>317.60000000000002</v>
      </c>
      <c r="D16" s="48" t="s">
        <v>61</v>
      </c>
      <c r="E16" s="49">
        <v>4</v>
      </c>
    </row>
    <row r="17" spans="1:5" s="50" customFormat="1" ht="15.75" thickBot="1" x14ac:dyDescent="0.3">
      <c r="A17" s="48" t="s">
        <v>62</v>
      </c>
      <c r="B17" s="48"/>
      <c r="C17" s="49">
        <v>222.82</v>
      </c>
      <c r="D17" s="48" t="s">
        <v>61</v>
      </c>
      <c r="E17" s="49">
        <v>1</v>
      </c>
    </row>
    <row r="18" spans="1:5" s="50" customFormat="1" ht="15.75" thickBot="1" x14ac:dyDescent="0.3">
      <c r="A18" s="48" t="s">
        <v>63</v>
      </c>
      <c r="B18" s="48"/>
      <c r="C18" s="49">
        <v>469.7</v>
      </c>
      <c r="D18" s="48" t="s">
        <v>6</v>
      </c>
      <c r="E18" s="49">
        <v>2</v>
      </c>
    </row>
    <row r="19" spans="1:5" s="50" customFormat="1" ht="15.75" thickBot="1" x14ac:dyDescent="0.3">
      <c r="A19" s="48" t="s">
        <v>64</v>
      </c>
      <c r="B19" s="48"/>
      <c r="C19" s="49">
        <v>15650.5</v>
      </c>
      <c r="D19" s="48" t="s">
        <v>61</v>
      </c>
      <c r="E19" s="49">
        <v>2</v>
      </c>
    </row>
    <row r="20" spans="1:5" s="50" customFormat="1" ht="15.75" thickBot="1" x14ac:dyDescent="0.3">
      <c r="A20" s="48" t="s">
        <v>65</v>
      </c>
      <c r="B20" s="48"/>
      <c r="C20" s="49">
        <v>1026.68</v>
      </c>
      <c r="D20" s="48" t="s">
        <v>61</v>
      </c>
      <c r="E20" s="49">
        <v>1</v>
      </c>
    </row>
    <row r="21" spans="1:5" s="50" customFormat="1" ht="15.75" thickBot="1" x14ac:dyDescent="0.3">
      <c r="A21" s="48" t="s">
        <v>66</v>
      </c>
      <c r="B21" s="48"/>
      <c r="C21" s="49">
        <v>385.59</v>
      </c>
      <c r="D21" s="48" t="s">
        <v>61</v>
      </c>
      <c r="E21" s="49">
        <v>1</v>
      </c>
    </row>
    <row r="22" spans="1:5" s="42" customFormat="1" ht="15.75" thickBot="1" x14ac:dyDescent="0.3">
      <c r="A22" s="45" t="s">
        <v>67</v>
      </c>
      <c r="B22" s="45"/>
      <c r="C22" s="46">
        <v>180.28</v>
      </c>
      <c r="D22" s="45" t="s">
        <v>4</v>
      </c>
      <c r="E22" s="46">
        <v>10604.95</v>
      </c>
    </row>
    <row r="23" spans="1:5" s="50" customFormat="1" ht="15.75" thickBot="1" x14ac:dyDescent="0.3">
      <c r="A23" s="48" t="s">
        <v>68</v>
      </c>
      <c r="B23" s="48"/>
      <c r="C23" s="49">
        <v>3825.97</v>
      </c>
      <c r="D23" s="48" t="s">
        <v>61</v>
      </c>
      <c r="E23" s="49">
        <v>1</v>
      </c>
    </row>
    <row r="24" spans="1:5" s="50" customFormat="1" ht="15.75" thickBot="1" x14ac:dyDescent="0.3">
      <c r="A24" s="48" t="s">
        <v>37</v>
      </c>
      <c r="B24" s="48"/>
      <c r="C24" s="49">
        <v>280.7</v>
      </c>
      <c r="D24" s="48" t="s">
        <v>6</v>
      </c>
      <c r="E24" s="49">
        <v>1</v>
      </c>
    </row>
    <row r="25" spans="1:5" s="50" customFormat="1" ht="15.75" thickBot="1" x14ac:dyDescent="0.3">
      <c r="A25" s="48" t="s">
        <v>37</v>
      </c>
      <c r="B25" s="48"/>
      <c r="C25" s="49">
        <v>2526.3000000000002</v>
      </c>
      <c r="D25" s="48" t="s">
        <v>6</v>
      </c>
      <c r="E25" s="49">
        <v>9</v>
      </c>
    </row>
    <row r="26" spans="1:5" s="50" customFormat="1" ht="15.75" thickBot="1" x14ac:dyDescent="0.3">
      <c r="A26" s="48" t="s">
        <v>37</v>
      </c>
      <c r="B26" s="48"/>
      <c r="C26" s="49">
        <v>2229.7600000000002</v>
      </c>
      <c r="D26" s="48" t="s">
        <v>6</v>
      </c>
      <c r="E26" s="49">
        <v>16</v>
      </c>
    </row>
    <row r="27" spans="1:5" s="50" customFormat="1" ht="15.75" thickBot="1" x14ac:dyDescent="0.3">
      <c r="A27" s="48" t="s">
        <v>69</v>
      </c>
      <c r="B27" s="48"/>
      <c r="C27" s="49">
        <v>141</v>
      </c>
      <c r="D27" s="48" t="s">
        <v>4</v>
      </c>
      <c r="E27" s="49">
        <v>30</v>
      </c>
    </row>
    <row r="28" spans="1:5" s="42" customFormat="1" ht="15.75" thickBot="1" x14ac:dyDescent="0.3">
      <c r="A28" s="45" t="s">
        <v>70</v>
      </c>
      <c r="B28" s="45"/>
      <c r="C28" s="46">
        <v>1104.77</v>
      </c>
      <c r="D28" s="45" t="s">
        <v>4</v>
      </c>
      <c r="E28" s="46">
        <v>267.5</v>
      </c>
    </row>
    <row r="29" spans="1:5" s="50" customFormat="1" ht="15.75" thickBot="1" x14ac:dyDescent="0.3">
      <c r="A29" s="48" t="s">
        <v>45</v>
      </c>
      <c r="B29" s="48"/>
      <c r="C29" s="49">
        <v>2069.96</v>
      </c>
      <c r="D29" s="48" t="s">
        <v>61</v>
      </c>
      <c r="E29" s="49">
        <v>2</v>
      </c>
    </row>
    <row r="30" spans="1:5" s="50" customFormat="1" ht="15.75" thickBot="1" x14ac:dyDescent="0.3">
      <c r="A30" s="48" t="s">
        <v>71</v>
      </c>
      <c r="B30" s="48"/>
      <c r="C30" s="49">
        <v>607.24</v>
      </c>
      <c r="D30" s="48" t="s">
        <v>6</v>
      </c>
      <c r="E30" s="49">
        <v>1</v>
      </c>
    </row>
    <row r="31" spans="1:5" s="50" customFormat="1" ht="15.75" thickBot="1" x14ac:dyDescent="0.3">
      <c r="A31" s="48" t="s">
        <v>72</v>
      </c>
      <c r="B31" s="48"/>
      <c r="C31" s="49">
        <v>275529</v>
      </c>
      <c r="D31" s="48" t="s">
        <v>4</v>
      </c>
      <c r="E31" s="49">
        <v>290</v>
      </c>
    </row>
    <row r="32" spans="1:5" s="50" customFormat="1" ht="15.75" thickBot="1" x14ac:dyDescent="0.3">
      <c r="A32" s="48" t="s">
        <v>73</v>
      </c>
      <c r="B32" s="48"/>
      <c r="C32" s="49">
        <v>1507.86</v>
      </c>
      <c r="D32" s="48" t="s">
        <v>61</v>
      </c>
      <c r="E32" s="49">
        <v>2</v>
      </c>
    </row>
    <row r="33" spans="1:5" s="50" customFormat="1" ht="15.75" thickBot="1" x14ac:dyDescent="0.3">
      <c r="A33" s="48" t="s">
        <v>74</v>
      </c>
      <c r="B33" s="48"/>
      <c r="C33" s="49">
        <v>3659.94</v>
      </c>
      <c r="D33" s="48" t="s">
        <v>61</v>
      </c>
      <c r="E33" s="49">
        <v>6</v>
      </c>
    </row>
    <row r="34" spans="1:5" s="50" customFormat="1" ht="15.75" thickBot="1" x14ac:dyDescent="0.3">
      <c r="A34" s="48" t="s">
        <v>75</v>
      </c>
      <c r="B34" s="48"/>
      <c r="C34" s="49">
        <v>2270.52</v>
      </c>
      <c r="D34" s="48" t="s">
        <v>4</v>
      </c>
      <c r="E34" s="49">
        <v>3.05</v>
      </c>
    </row>
    <row r="35" spans="1:5" s="50" customFormat="1" ht="15.75" thickBot="1" x14ac:dyDescent="0.3">
      <c r="A35" s="48" t="s">
        <v>76</v>
      </c>
      <c r="B35" s="48"/>
      <c r="C35" s="49">
        <v>6180</v>
      </c>
      <c r="D35" s="48" t="s">
        <v>6</v>
      </c>
      <c r="E35" s="49">
        <v>6</v>
      </c>
    </row>
    <row r="36" spans="1:5" s="50" customFormat="1" ht="15.75" thickBot="1" x14ac:dyDescent="0.3">
      <c r="A36" s="48" t="s">
        <v>44</v>
      </c>
      <c r="B36" s="48"/>
      <c r="C36" s="49">
        <v>9395.0400000000009</v>
      </c>
      <c r="D36" s="48" t="s">
        <v>77</v>
      </c>
      <c r="E36" s="49">
        <v>8</v>
      </c>
    </row>
    <row r="37" spans="1:5" s="50" customFormat="1" ht="15.75" thickBot="1" x14ac:dyDescent="0.3">
      <c r="A37" s="48" t="s">
        <v>78</v>
      </c>
      <c r="B37" s="48"/>
      <c r="C37" s="49">
        <v>26514</v>
      </c>
      <c r="D37" s="48" t="s">
        <v>6</v>
      </c>
      <c r="E37" s="49">
        <v>18</v>
      </c>
    </row>
    <row r="38" spans="1:5" s="50" customFormat="1" ht="15.75" thickBot="1" x14ac:dyDescent="0.3">
      <c r="A38" s="48" t="s">
        <v>79</v>
      </c>
      <c r="B38" s="48"/>
      <c r="C38" s="49">
        <v>1644.98</v>
      </c>
      <c r="D38" s="48" t="s">
        <v>6</v>
      </c>
      <c r="E38" s="49">
        <v>1.5</v>
      </c>
    </row>
    <row r="39" spans="1:5" s="50" customFormat="1" ht="15.75" thickBot="1" x14ac:dyDescent="0.3">
      <c r="A39" s="48" t="s">
        <v>80</v>
      </c>
      <c r="B39" s="48"/>
      <c r="C39" s="49">
        <v>1096</v>
      </c>
      <c r="D39" s="48" t="s">
        <v>6</v>
      </c>
      <c r="E39" s="49">
        <v>1</v>
      </c>
    </row>
    <row r="40" spans="1:5" s="50" customFormat="1" ht="15.75" thickBot="1" x14ac:dyDescent="0.3">
      <c r="A40" s="48" t="s">
        <v>81</v>
      </c>
      <c r="B40" s="48"/>
      <c r="C40" s="49">
        <v>18365.28</v>
      </c>
      <c r="D40" s="48" t="s">
        <v>4</v>
      </c>
      <c r="E40" s="49">
        <v>22956.6</v>
      </c>
    </row>
    <row r="41" spans="1:5" s="50" customFormat="1" ht="15.75" thickBot="1" x14ac:dyDescent="0.3">
      <c r="A41" s="48" t="s">
        <v>82</v>
      </c>
      <c r="B41" s="48"/>
      <c r="C41" s="49">
        <v>20660.939999999999</v>
      </c>
      <c r="D41" s="48" t="s">
        <v>4</v>
      </c>
      <c r="E41" s="49">
        <v>22956.6</v>
      </c>
    </row>
    <row r="42" spans="1:5" s="50" customFormat="1" ht="15.75" thickBot="1" x14ac:dyDescent="0.3">
      <c r="A42" s="48" t="s">
        <v>83</v>
      </c>
      <c r="B42" s="48"/>
      <c r="C42" s="49">
        <v>36501</v>
      </c>
      <c r="D42" s="48" t="s">
        <v>4</v>
      </c>
      <c r="E42" s="49">
        <v>22956.6</v>
      </c>
    </row>
    <row r="43" spans="1:5" s="50" customFormat="1" ht="15.75" thickBot="1" x14ac:dyDescent="0.3">
      <c r="A43" s="48" t="s">
        <v>84</v>
      </c>
      <c r="B43" s="48"/>
      <c r="C43" s="49">
        <v>38107.980000000003</v>
      </c>
      <c r="D43" s="48" t="s">
        <v>4</v>
      </c>
      <c r="E43" s="49">
        <v>22956.6</v>
      </c>
    </row>
    <row r="44" spans="1:5" s="42" customFormat="1" ht="15.75" thickBot="1" x14ac:dyDescent="0.3">
      <c r="A44" s="45" t="s">
        <v>85</v>
      </c>
      <c r="B44" s="45"/>
      <c r="C44" s="46">
        <v>56243.64</v>
      </c>
      <c r="D44" s="45" t="s">
        <v>4</v>
      </c>
      <c r="E44" s="46">
        <v>22956.6</v>
      </c>
    </row>
    <row r="45" spans="1:5" s="42" customFormat="1" ht="15.75" thickBot="1" x14ac:dyDescent="0.3">
      <c r="A45" s="45" t="s">
        <v>86</v>
      </c>
      <c r="B45" s="45"/>
      <c r="C45" s="46">
        <v>56243.64</v>
      </c>
      <c r="D45" s="45" t="s">
        <v>4</v>
      </c>
      <c r="E45" s="46">
        <v>22956.6</v>
      </c>
    </row>
    <row r="46" spans="1:5" s="50" customFormat="1" ht="15.75" thickBot="1" x14ac:dyDescent="0.3">
      <c r="A46" s="48" t="s">
        <v>87</v>
      </c>
      <c r="B46" s="48"/>
      <c r="C46" s="49">
        <v>1450.96</v>
      </c>
      <c r="D46" s="48" t="s">
        <v>33</v>
      </c>
      <c r="E46" s="49">
        <v>2</v>
      </c>
    </row>
    <row r="47" spans="1:5" s="50" customFormat="1" ht="15.75" thickBot="1" x14ac:dyDescent="0.3">
      <c r="A47" s="48" t="s">
        <v>88</v>
      </c>
      <c r="B47" s="48"/>
      <c r="C47" s="49">
        <v>86316.82</v>
      </c>
      <c r="D47" s="48" t="s">
        <v>4</v>
      </c>
      <c r="E47" s="49">
        <v>22956.6</v>
      </c>
    </row>
    <row r="48" spans="1:5" s="50" customFormat="1" ht="15.75" thickBot="1" x14ac:dyDescent="0.3">
      <c r="A48" s="48" t="s">
        <v>89</v>
      </c>
      <c r="B48" s="48"/>
      <c r="C48" s="49">
        <v>90678.57</v>
      </c>
      <c r="D48" s="48" t="s">
        <v>4</v>
      </c>
      <c r="E48" s="49">
        <v>22956.6</v>
      </c>
    </row>
    <row r="49" spans="1:5" s="50" customFormat="1" ht="15.75" thickBot="1" x14ac:dyDescent="0.3">
      <c r="A49" s="48" t="s">
        <v>90</v>
      </c>
      <c r="B49" s="48"/>
      <c r="C49" s="49">
        <v>4716.7</v>
      </c>
      <c r="D49" s="48" t="s">
        <v>5</v>
      </c>
      <c r="E49" s="49">
        <v>10</v>
      </c>
    </row>
    <row r="50" spans="1:5" s="42" customFormat="1" ht="15.75" thickBot="1" x14ac:dyDescent="0.3">
      <c r="A50" s="45" t="s">
        <v>91</v>
      </c>
      <c r="B50" s="45"/>
      <c r="C50" s="46">
        <v>1723.02</v>
      </c>
      <c r="D50" s="45" t="s">
        <v>61</v>
      </c>
      <c r="E50" s="46">
        <v>6</v>
      </c>
    </row>
    <row r="51" spans="1:5" s="50" customFormat="1" ht="15.75" thickBot="1" x14ac:dyDescent="0.3">
      <c r="A51" s="48" t="s">
        <v>34</v>
      </c>
      <c r="B51" s="48"/>
      <c r="C51" s="49">
        <v>514.02</v>
      </c>
      <c r="D51" s="48" t="s">
        <v>61</v>
      </c>
      <c r="E51" s="49">
        <v>3</v>
      </c>
    </row>
    <row r="52" spans="1:5" s="50" customFormat="1" ht="15.75" thickBot="1" x14ac:dyDescent="0.3">
      <c r="A52" s="48" t="s">
        <v>92</v>
      </c>
      <c r="B52" s="48"/>
      <c r="C52" s="49">
        <v>3232.76</v>
      </c>
      <c r="D52" s="48" t="s">
        <v>61</v>
      </c>
      <c r="E52" s="49">
        <v>0.8</v>
      </c>
    </row>
    <row r="53" spans="1:5" s="50" customFormat="1" ht="15.75" thickBot="1" x14ac:dyDescent="0.3">
      <c r="A53" s="48" t="s">
        <v>93</v>
      </c>
      <c r="B53" s="48"/>
      <c r="C53" s="49">
        <v>1364.13</v>
      </c>
      <c r="D53" s="48" t="s">
        <v>4</v>
      </c>
      <c r="E53" s="49">
        <v>1</v>
      </c>
    </row>
    <row r="54" spans="1:5" s="50" customFormat="1" ht="15.75" thickBot="1" x14ac:dyDescent="0.3">
      <c r="A54" s="48" t="s">
        <v>43</v>
      </c>
      <c r="B54" s="48"/>
      <c r="C54" s="49">
        <v>2188.96</v>
      </c>
      <c r="D54" s="48" t="s">
        <v>4</v>
      </c>
      <c r="E54" s="49">
        <v>16</v>
      </c>
    </row>
    <row r="55" spans="1:5" s="50" customFormat="1" ht="15.75" thickBot="1" x14ac:dyDescent="0.3">
      <c r="A55" s="48" t="s">
        <v>94</v>
      </c>
      <c r="B55" s="48"/>
      <c r="C55" s="49">
        <v>1836.53</v>
      </c>
      <c r="D55" s="48" t="s">
        <v>4</v>
      </c>
      <c r="E55" s="49">
        <v>22956.6</v>
      </c>
    </row>
    <row r="56" spans="1:5" s="50" customFormat="1" ht="15.75" thickBot="1" x14ac:dyDescent="0.3">
      <c r="A56" s="48" t="s">
        <v>95</v>
      </c>
      <c r="B56" s="48"/>
      <c r="C56" s="49">
        <v>2066.09</v>
      </c>
      <c r="D56" s="48" t="s">
        <v>4</v>
      </c>
      <c r="E56" s="49">
        <v>22956.6</v>
      </c>
    </row>
    <row r="57" spans="1:5" s="50" customFormat="1" ht="15.75" thickBot="1" x14ac:dyDescent="0.3">
      <c r="A57" s="48" t="s">
        <v>96</v>
      </c>
      <c r="B57" s="48"/>
      <c r="C57" s="49">
        <v>8723.51</v>
      </c>
      <c r="D57" s="48" t="s">
        <v>4</v>
      </c>
      <c r="E57" s="49">
        <v>22956.6</v>
      </c>
    </row>
    <row r="58" spans="1:5" s="50" customFormat="1" ht="15.75" thickBot="1" x14ac:dyDescent="0.3">
      <c r="A58" s="48" t="s">
        <v>97</v>
      </c>
      <c r="B58" s="48"/>
      <c r="C58" s="49">
        <v>8723.51</v>
      </c>
      <c r="D58" s="48" t="s">
        <v>4</v>
      </c>
      <c r="E58" s="49">
        <v>22956.6</v>
      </c>
    </row>
    <row r="59" spans="1:5" s="50" customFormat="1" ht="15.75" thickBot="1" x14ac:dyDescent="0.3">
      <c r="A59" s="48" t="s">
        <v>38</v>
      </c>
      <c r="B59" s="48"/>
      <c r="C59" s="49">
        <v>260.79000000000002</v>
      </c>
      <c r="D59" s="48" t="s">
        <v>61</v>
      </c>
      <c r="E59" s="49">
        <v>3</v>
      </c>
    </row>
    <row r="60" spans="1:5" s="50" customFormat="1" ht="15.75" thickBot="1" x14ac:dyDescent="0.3">
      <c r="A60" s="48" t="s">
        <v>98</v>
      </c>
      <c r="B60" s="48"/>
      <c r="C60" s="49">
        <v>796.91</v>
      </c>
      <c r="D60" s="48" t="s">
        <v>61</v>
      </c>
      <c r="E60" s="49">
        <v>1</v>
      </c>
    </row>
    <row r="61" spans="1:5" s="50" customFormat="1" ht="15.75" thickBot="1" x14ac:dyDescent="0.3">
      <c r="A61" s="48" t="s">
        <v>35</v>
      </c>
      <c r="B61" s="48"/>
      <c r="C61" s="49">
        <v>540.28</v>
      </c>
      <c r="D61" s="48" t="s">
        <v>36</v>
      </c>
      <c r="E61" s="49">
        <v>2</v>
      </c>
    </row>
    <row r="62" spans="1:5" s="50" customFormat="1" ht="15.75" thickBot="1" x14ac:dyDescent="0.3">
      <c r="A62" s="48" t="s">
        <v>99</v>
      </c>
      <c r="B62" s="48"/>
      <c r="C62" s="49">
        <v>1656.8</v>
      </c>
      <c r="D62" s="48" t="s">
        <v>6</v>
      </c>
      <c r="E62" s="49">
        <v>40</v>
      </c>
    </row>
    <row r="63" spans="1:5" s="50" customFormat="1" ht="15.75" thickBot="1" x14ac:dyDescent="0.3">
      <c r="A63" s="48" t="s">
        <v>100</v>
      </c>
      <c r="B63" s="48"/>
      <c r="C63" s="49">
        <v>68526</v>
      </c>
      <c r="D63" s="48" t="s">
        <v>42</v>
      </c>
      <c r="E63" s="49">
        <v>1</v>
      </c>
    </row>
    <row r="64" spans="1:5" s="50" customFormat="1" ht="15.75" thickBot="1" x14ac:dyDescent="0.3">
      <c r="A64" s="48" t="s">
        <v>101</v>
      </c>
      <c r="B64" s="48"/>
      <c r="C64" s="49">
        <v>114545</v>
      </c>
      <c r="D64" s="48" t="s">
        <v>102</v>
      </c>
      <c r="E64" s="49">
        <v>1</v>
      </c>
    </row>
    <row r="65" spans="1:5" s="50" customFormat="1" ht="15.75" thickBot="1" x14ac:dyDescent="0.3">
      <c r="A65" s="48" t="s">
        <v>103</v>
      </c>
      <c r="B65" s="48"/>
      <c r="C65" s="49">
        <v>64572</v>
      </c>
      <c r="D65" s="48" t="s">
        <v>42</v>
      </c>
      <c r="E65" s="49">
        <v>1</v>
      </c>
    </row>
    <row r="66" spans="1:5" s="50" customFormat="1" ht="15.75" thickBot="1" x14ac:dyDescent="0.3">
      <c r="A66" s="48" t="s">
        <v>104</v>
      </c>
      <c r="B66" s="48"/>
      <c r="C66" s="49">
        <v>68553</v>
      </c>
      <c r="D66" s="48" t="s">
        <v>42</v>
      </c>
      <c r="E66" s="49">
        <v>1</v>
      </c>
    </row>
    <row r="67" spans="1:5" s="50" customFormat="1" ht="15.75" thickBot="1" x14ac:dyDescent="0.3">
      <c r="A67" s="48" t="s">
        <v>105</v>
      </c>
      <c r="B67" s="48"/>
      <c r="C67" s="49">
        <v>25377</v>
      </c>
      <c r="D67" s="48" t="s">
        <v>106</v>
      </c>
      <c r="E67" s="49">
        <v>1</v>
      </c>
    </row>
    <row r="68" spans="1:5" s="50" customFormat="1" ht="15.75" thickBot="1" x14ac:dyDescent="0.3">
      <c r="A68" s="48" t="s">
        <v>107</v>
      </c>
      <c r="B68" s="48"/>
      <c r="C68" s="49">
        <v>16050</v>
      </c>
      <c r="D68" s="48" t="s">
        <v>6</v>
      </c>
      <c r="E68" s="49">
        <v>10</v>
      </c>
    </row>
    <row r="69" spans="1:5" s="50" customFormat="1" ht="15.75" thickBot="1" x14ac:dyDescent="0.3">
      <c r="A69" s="48" t="s">
        <v>108</v>
      </c>
      <c r="B69" s="48"/>
      <c r="C69" s="49">
        <v>48128</v>
      </c>
      <c r="D69" s="48" t="s">
        <v>6</v>
      </c>
      <c r="E69" s="49">
        <v>32</v>
      </c>
    </row>
    <row r="70" spans="1:5" ht="15.75" thickBot="1" x14ac:dyDescent="0.3">
      <c r="A70" s="39"/>
      <c r="B70" s="39"/>
      <c r="C70" s="41">
        <f>SUM(C5:C69)</f>
        <v>1320791.2800000003</v>
      </c>
      <c r="D70" s="39"/>
      <c r="E70" s="40"/>
    </row>
    <row r="73" spans="1:5" x14ac:dyDescent="0.25">
      <c r="C73" s="47"/>
    </row>
  </sheetData>
  <autoFilter ref="A4:E6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2019-01-28T23:07:26Z</cp:lastPrinted>
  <dcterms:created xsi:type="dcterms:W3CDTF">2016-03-18T02:51:51Z</dcterms:created>
  <dcterms:modified xsi:type="dcterms:W3CDTF">2020-03-18T01:17:52Z</dcterms:modified>
</cp:coreProperties>
</file>