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0" windowWidth="15855" windowHeight="106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Лист2!$A$4:$E$58</definedName>
    <definedName name="_xlnm.Print_Area" localSheetId="0">Лист1!$A$1:$E$87</definedName>
  </definedNames>
  <calcPr calcId="145621"/>
</workbook>
</file>

<file path=xl/calcChain.xml><?xml version="1.0" encoding="utf-8"?>
<calcChain xmlns="http://schemas.openxmlformats.org/spreadsheetml/2006/main">
  <c r="C84" i="1" l="1"/>
  <c r="B64" i="1"/>
  <c r="B63" i="1"/>
  <c r="C59" i="2" l="1"/>
  <c r="C35" i="1" l="1"/>
  <c r="C65" i="1"/>
  <c r="C72" i="1"/>
  <c r="C29" i="1"/>
  <c r="C8" i="1" l="1"/>
  <c r="C13" i="1"/>
  <c r="C75" i="1"/>
  <c r="C69" i="1"/>
  <c r="C22" i="1"/>
  <c r="C19" i="1"/>
  <c r="C16" i="1"/>
  <c r="C82" i="1" l="1"/>
  <c r="C81" i="1" s="1"/>
  <c r="F84" i="1" l="1"/>
  <c r="C85" i="1"/>
  <c r="C10" i="1"/>
  <c r="C9" i="1" s="1"/>
  <c r="C11" i="1" l="1"/>
  <c r="C86" i="1"/>
  <c r="C87" i="1" s="1"/>
  <c r="B75" i="1"/>
  <c r="B65" i="1"/>
  <c r="B82" i="1" l="1"/>
  <c r="B81" i="1" s="1"/>
  <c r="B72" i="1"/>
  <c r="B69" i="1"/>
  <c r="B68" i="1"/>
  <c r="B19" i="1"/>
  <c r="B16" i="1"/>
  <c r="B13" i="1"/>
  <c r="B84" i="1" l="1"/>
</calcChain>
</file>

<file path=xl/sharedStrings.xml><?xml version="1.0" encoding="utf-8"?>
<sst xmlns="http://schemas.openxmlformats.org/spreadsheetml/2006/main" count="273" uniqueCount="110">
  <si>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</si>
  <si>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</si>
  <si>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</si>
  <si>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</si>
  <si>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</si>
  <si>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м</t>
  </si>
  <si>
    <t>Годовая фактическая стоимость работ (услуг) с НДС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</si>
  <si>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</si>
  <si>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</si>
  <si>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</si>
  <si>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</si>
  <si>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</si>
  <si>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</si>
  <si>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</si>
  <si>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Смена вентиля, д. 20 мм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</si>
  <si>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</si>
  <si>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</si>
  <si>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</si>
  <si>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</si>
  <si>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</si>
  <si>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</si>
  <si>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</si>
  <si>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</si>
  <si>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</si>
  <si>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</si>
  <si>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</si>
  <si>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</si>
  <si>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</si>
  <si>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Прочистка вентиляции</t>
  </si>
  <si>
    <t>Выезд а/машины по заявке</t>
  </si>
  <si>
    <t>выезд</t>
  </si>
  <si>
    <t>Закрытие и открытие стояков</t>
  </si>
  <si>
    <t>1 стояк</t>
  </si>
  <si>
    <t>1м</t>
  </si>
  <si>
    <t>Устранение свищей хомутами</t>
  </si>
  <si>
    <t>осмотр подвала</t>
  </si>
  <si>
    <t>раз</t>
  </si>
  <si>
    <t>Смена труб ГВС д.32</t>
  </si>
  <si>
    <t>Адрес: 1 мкр., д. 28</t>
  </si>
  <si>
    <t>Очистка канализационной сети</t>
  </si>
  <si>
    <t>руб.</t>
  </si>
  <si>
    <t>Старшие по дому (льготы)</t>
  </si>
  <si>
    <t>подъезд</t>
  </si>
  <si>
    <t>Дератизация</t>
  </si>
  <si>
    <t>Кол-во</t>
  </si>
  <si>
    <t>Ед.изм</t>
  </si>
  <si>
    <t>Наименование работ</t>
  </si>
  <si>
    <t xml:space="preserve">По адресу 1-й мкр д.28                                                 </t>
  </si>
  <si>
    <t>период: 01.01.2019-31.12.2019</t>
  </si>
  <si>
    <t>Сальдо начальное на 01.01.2019 г.</t>
  </si>
  <si>
    <t>Доходы 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</si>
  <si>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</si>
  <si>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</si>
  <si>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по дому на 31.12.2019</t>
  </si>
  <si>
    <t>Всего доходов по дому за 2019 г.</t>
  </si>
  <si>
    <t>16. Всего расходов по дому за 2019 г.</t>
  </si>
  <si>
    <t>17. Всего расходов по дому с НДС за 2019 г.</t>
  </si>
  <si>
    <t>18. Конечное сальдо по дому на 31.12.2019 г.</t>
  </si>
  <si>
    <t>19. Конечное сальдо с учетом дебиторской задолженности (переплаты) на 31.12.2019 г.</t>
  </si>
  <si>
    <t xml:space="preserve">Накопительная по работам за период c  01.01.2019 по  31.12.2019 г.                                                                                   </t>
  </si>
  <si>
    <t>Cуммa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</si>
  <si>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</si>
  <si>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</si>
  <si>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 кв.2019г. 1-5эт.К=0</t>
  </si>
  <si>
    <t>Гор. вода потр.при содер.общего имущ-ва  в МКД 3,4 кв.2019г. 1-5эт.К=0</t>
  </si>
  <si>
    <t>Дезинсекция деревьев</t>
  </si>
  <si>
    <t>шт.</t>
  </si>
  <si>
    <t>Замена пакетных выключателей</t>
  </si>
  <si>
    <t>Организация мест накоп.ртуть сод-х ламп 3,4 кв. 2019г. К=0,6;0,8;0,85;</t>
  </si>
  <si>
    <t>Очистка кровли домов от снега и сосулек</t>
  </si>
  <si>
    <t>Очистка хокейной коробки от снега и бытового мусора</t>
  </si>
  <si>
    <t>Рассада цветов</t>
  </si>
  <si>
    <t>Ремонт кровли материалом бикрост</t>
  </si>
  <si>
    <t>Ремонт радиатора</t>
  </si>
  <si>
    <t>Смена вентиля д.25 мм</t>
  </si>
  <si>
    <t>Смена вентиля до 20 мм</t>
  </si>
  <si>
    <t/>
  </si>
  <si>
    <t>Смена труб ГВС и ХВС д.32</t>
  </si>
  <si>
    <t>Смена труб ХВС д. 32 мм</t>
  </si>
  <si>
    <t>Смена труб ХВС д.20</t>
  </si>
  <si>
    <t>Смена труб ХВС и ГВС д. 25</t>
  </si>
  <si>
    <t>Смена труб ХВС и ГВС д.25 ПП</t>
  </si>
  <si>
    <t>Смена труб ХВС и ГВС д.50</t>
  </si>
  <si>
    <t>Смена труб канализации д.100</t>
  </si>
  <si>
    <t>Смена труб канализации д.50</t>
  </si>
  <si>
    <t>Содержание ДРС 1,2 кв.2019 г. к=0,8</t>
  </si>
  <si>
    <t>Содержание ДРС 3,4 кв. 2019 г. коэф. 0,8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</si>
  <si>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</si>
  <si>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</si>
  <si>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</si>
  <si>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</si>
  <si>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Удаление воздуха со стояков отопления</t>
  </si>
  <si>
    <t>Управление жилым фондом 1,2 кв. 2019г. К=0,6;0,8;0,85;0,9;1</t>
  </si>
  <si>
    <t>Управление жилым фондом 3,4 кв. 2019г. К=0,6;0,8;0,85;0,9;1</t>
  </si>
  <si>
    <t>Хол.вода потр.при содер.общ.имущ. в МКД 1,2 кв.2019г.1-5 эт К=0,6;0,8</t>
  </si>
  <si>
    <t>Хол.вода потр.при содер.общ.имущ. в МКД 3,4 кв.2019г.1-5 эт. К=0,6;0,8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</si>
  <si>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</si>
  <si>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</si>
  <si>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замена розлива гвс</t>
  </si>
  <si>
    <t>розлив</t>
  </si>
  <si>
    <t>прочистка вентиляционных каналов</t>
  </si>
  <si>
    <t>ремонт подъездов1,3</t>
  </si>
  <si>
    <t>ремонт тамбуров подъездов №2,4</t>
  </si>
  <si>
    <t>тамбур</t>
  </si>
  <si>
    <t>смена труб ГВС и ХВС  д.20 ПП</t>
  </si>
  <si>
    <t>смена труб ГВС и ХВС д.32 ПП</t>
  </si>
  <si>
    <t>смена труб канализации д.100 мм.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</si>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</sst>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61">
    <xf numFmtId="0" fontId="0" fillId="0" borderId="0" xfId="0"/>
    <xf numFmtId="0" fontId="0" fillId="4" borderId="0" xfId="0" applyFill="1"/>
    <xf numFmtId="0" fontId="2" fillId="3" borderId="0" xfId="0" applyFont="1" applyFill="1" applyAlignment="1">
      <alignment wrapText="1"/>
    </xf>
    <xf numFmtId="0" fontId="6" fillId="3" borderId="0" xfId="0" applyFont="1" applyFill="1" applyAlignment="1">
      <alignment vertical="center" wrapText="1"/>
    </xf>
    <xf numFmtId="164" fontId="2" fillId="3" borderId="0" xfId="0" applyNumberFormat="1" applyFont="1" applyFill="1" applyAlignment="1">
      <alignment vertical="center" wrapText="1"/>
    </xf>
    <xf numFmtId="0" fontId="4" fillId="3" borderId="2" xfId="1" applyFont="1" applyFill="1" applyBorder="1" applyAlignment="1">
      <alignment vertical="center" wrapText="1"/>
    </xf>
    <xf numFmtId="164" fontId="4" fillId="3" borderId="2" xfId="1" applyNumberFormat="1" applyFont="1" applyFill="1" applyBorder="1" applyAlignment="1">
      <alignment vertical="center" wrapText="1"/>
    </xf>
    <xf numFmtId="2" fontId="4" fillId="3" borderId="2" xfId="1" applyNumberFormat="1" applyFont="1" applyFill="1" applyBorder="1" applyAlignment="1">
      <alignment vertical="center" wrapText="1"/>
    </xf>
    <xf numFmtId="0" fontId="5" fillId="3" borderId="2" xfId="2" applyFont="1" applyFill="1" applyBorder="1" applyAlignment="1" applyProtection="1">
      <alignment vertical="center" wrapText="1"/>
    </xf>
    <xf numFmtId="43" fontId="4" fillId="3" borderId="2" xfId="3" applyFont="1" applyFill="1" applyBorder="1" applyAlignment="1">
      <alignment vertical="center" wrapText="1"/>
    </xf>
    <xf numFmtId="0" fontId="10" fillId="3" borderId="2" xfId="2" applyFont="1" applyFill="1" applyBorder="1" applyAlignment="1" applyProtection="1">
      <alignment vertical="center" wrapText="1"/>
    </xf>
    <xf numFmtId="0" fontId="12" fillId="3" borderId="2" xfId="1" applyFont="1" applyFill="1" applyBorder="1" applyAlignment="1">
      <alignment vertical="center" wrapText="1"/>
    </xf>
    <xf numFmtId="164" fontId="12" fillId="3" borderId="2" xfId="1" applyNumberFormat="1" applyFont="1" applyFill="1" applyBorder="1" applyAlignment="1">
      <alignment vertical="center" wrapText="1"/>
    </xf>
    <xf numFmtId="2" fontId="12" fillId="3" borderId="2" xfId="1" applyNumberFormat="1" applyFont="1" applyFill="1" applyBorder="1" applyAlignment="1">
      <alignment vertical="center" wrapText="1"/>
    </xf>
    <xf numFmtId="43" fontId="12" fillId="3" borderId="2" xfId="3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vertical="center" wrapText="1"/>
    </xf>
    <xf numFmtId="2" fontId="6" fillId="3" borderId="2" xfId="0" applyNumberFormat="1" applyFont="1" applyFill="1" applyBorder="1" applyAlignment="1">
      <alignment vertical="center" wrapText="1"/>
    </xf>
    <xf numFmtId="43" fontId="2" fillId="3" borderId="2" xfId="3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3" borderId="0" xfId="0" applyFill="1" applyAlignment="1"/>
    <xf numFmtId="164" fontId="8" fillId="3" borderId="2" xfId="0" applyNumberFormat="1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/>
    <xf numFmtId="2" fontId="8" fillId="3" borderId="2" xfId="0" applyNumberFormat="1" applyFont="1" applyFill="1" applyBorder="1" applyAlignment="1">
      <alignment vertical="center" wrapText="1"/>
    </xf>
    <xf numFmtId="2" fontId="0" fillId="3" borderId="4" xfId="0" applyNumberFormat="1" applyFill="1" applyBorder="1" applyAlignment="1"/>
    <xf numFmtId="164" fontId="6" fillId="3" borderId="2" xfId="3" applyNumberFormat="1" applyFont="1" applyFill="1" applyBorder="1" applyAlignment="1">
      <alignment vertical="center" wrapText="1"/>
    </xf>
    <xf numFmtId="2" fontId="6" fillId="3" borderId="2" xfId="3" applyNumberFormat="1" applyFont="1" applyFill="1" applyBorder="1" applyAlignment="1">
      <alignment vertical="center" wrapText="1"/>
    </xf>
    <xf numFmtId="2" fontId="2" fillId="3" borderId="2" xfId="0" applyNumberFormat="1" applyFont="1" applyFill="1" applyBorder="1" applyAlignment="1">
      <alignment vertical="center" wrapText="1"/>
    </xf>
    <xf numFmtId="164" fontId="6" fillId="3" borderId="2" xfId="0" applyNumberFormat="1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2" fontId="2" fillId="3" borderId="0" xfId="0" applyNumberFormat="1" applyFont="1" applyFill="1" applyAlignment="1">
      <alignment vertical="center" wrapText="1"/>
    </xf>
    <xf numFmtId="43" fontId="2" fillId="3" borderId="0" xfId="3" applyFont="1" applyFill="1" applyAlignment="1">
      <alignment vertical="center" wrapText="1"/>
    </xf>
    <xf numFmtId="0" fontId="0" fillId="0" borderId="0" xfId="0"/>
    <xf numFmtId="0" fontId="11" fillId="0" borderId="4" xfId="0" applyFont="1" applyFill="1" applyBorder="1" applyAlignment="1">
      <alignment horizontal="center" vertical="center" wrapText="1"/>
    </xf>
    <xf numFmtId="49" fontId="0" fillId="0" borderId="4" xfId="0" applyNumberFormat="1" applyFill="1" applyBorder="1"/>
    <xf numFmtId="165" fontId="0" fillId="0" borderId="4" xfId="0" applyNumberFormat="1" applyFill="1" applyBorder="1"/>
    <xf numFmtId="165" fontId="11" fillId="0" borderId="4" xfId="0" applyNumberFormat="1" applyFont="1" applyFill="1" applyBorder="1"/>
    <xf numFmtId="49" fontId="0" fillId="4" borderId="4" xfId="0" applyNumberFormat="1" applyFill="1" applyBorder="1"/>
    <xf numFmtId="165" fontId="0" fillId="4" borderId="4" xfId="0" applyNumberFormat="1" applyFill="1" applyBorder="1"/>
    <xf numFmtId="2" fontId="2" fillId="3" borderId="0" xfId="0" applyNumberFormat="1" applyFont="1" applyFill="1" applyAlignment="1">
      <alignment wrapText="1"/>
    </xf>
    <xf numFmtId="165" fontId="6" fillId="3" borderId="2" xfId="0" applyNumberFormat="1" applyFont="1" applyFill="1" applyBorder="1" applyAlignment="1"/>
    <xf numFmtId="0" fontId="0" fillId="0" borderId="0" xfId="0" applyFill="1"/>
    <xf numFmtId="49" fontId="0" fillId="0" borderId="4" xfId="0" applyNumberFormat="1" applyFill="1" applyBorder="1"/>
    <xf numFmtId="165" fontId="0" fillId="0" borderId="4" xfId="0" applyNumberFormat="1" applyFill="1" applyBorder="1"/>
    <xf numFmtId="0" fontId="6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0" fontId="2" fillId="3" borderId="0" xfId="0" applyFont="1" applyFill="1"/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9" fillId="3" borderId="0" xfId="0" applyFont="1" applyFill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2" fontId="2" fillId="3" borderId="3" xfId="0" applyNumberFormat="1" applyFont="1" applyFill="1" applyBorder="1" applyAlignment="1">
      <alignment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workbookViewId="0">
      <selection activeCell="D87" sqref="D87"/>
    </sheetView>
  </sheetViews>
  <sheetFormatPr defaultRowHeight="15" outlineLevelRow="2" x14ac:dyDescent="0.25"/>
  <cols>
    <col min="1" max="1" width="59.5703125" style="31" customWidth="1"/>
    <col min="2" max="2" width="15.5703125" style="4" hidden="1" customWidth="1"/>
    <col min="3" max="3" width="15.5703125" style="32" customWidth="1"/>
    <col min="4" max="4" width="9.28515625" style="31" customWidth="1"/>
    <col min="5" max="5" width="14.42578125" style="33" customWidth="1"/>
    <col min="6" max="6" width="11" style="2" customWidth="1"/>
    <col min="7" max="16384" width="9.140625" style="2"/>
  </cols>
  <sheetData>
    <row r="1" spans="1:5" ht="60" customHeight="1" x14ac:dyDescent="0.25">
      <c r="A1" s="55" t="s">
        <v>10</v>
      </c>
      <c r="B1" s="55"/>
      <c r="C1" s="55"/>
      <c r="D1" s="55"/>
      <c r="E1" s="55"/>
    </row>
    <row r="2" spans="1:5" ht="17.25" customHeight="1" x14ac:dyDescent="0.25">
      <c r="A2" s="3" t="s">
        <v>38</v>
      </c>
      <c r="B2" s="4" t="s">
        <v>8</v>
      </c>
      <c r="C2" s="57" t="s">
        <v>48</v>
      </c>
      <c r="D2" s="57"/>
      <c r="E2" s="57"/>
    </row>
    <row r="3" spans="1:5" ht="71.25" x14ac:dyDescent="0.25">
      <c r="A3" s="5" t="s">
        <v>3</v>
      </c>
      <c r="B3" s="6" t="s">
        <v>0</v>
      </c>
      <c r="C3" s="7" t="s">
        <v>6</v>
      </c>
      <c r="D3" s="8" t="s">
        <v>1</v>
      </c>
      <c r="E3" s="9" t="s">
        <v>2</v>
      </c>
    </row>
    <row r="4" spans="1:5" x14ac:dyDescent="0.25">
      <c r="A4" s="5" t="s">
        <v>49</v>
      </c>
      <c r="B4" s="6"/>
      <c r="C4" s="7">
        <v>-1680790.9318000001</v>
      </c>
      <c r="D4" s="10" t="s">
        <v>40</v>
      </c>
      <c r="E4" s="9"/>
    </row>
    <row r="5" spans="1:5" x14ac:dyDescent="0.25">
      <c r="A5" s="58" t="s">
        <v>50</v>
      </c>
      <c r="B5" s="59"/>
      <c r="C5" s="59"/>
      <c r="D5" s="59"/>
      <c r="E5" s="60"/>
    </row>
    <row r="6" spans="1:5" ht="28.5" x14ac:dyDescent="0.25">
      <c r="A6" s="5" t="s">
        <v>51</v>
      </c>
      <c r="B6" s="6"/>
      <c r="C6" s="7">
        <v>845689.1</v>
      </c>
      <c r="D6" s="10" t="s">
        <v>40</v>
      </c>
      <c r="E6" s="9"/>
    </row>
    <row r="7" spans="1:5" x14ac:dyDescent="0.25">
      <c r="A7" s="5" t="s">
        <v>52</v>
      </c>
      <c r="B7" s="6"/>
      <c r="C7" s="7">
        <v>908140.84</v>
      </c>
      <c r="D7" s="10" t="s">
        <v>40</v>
      </c>
      <c r="E7" s="9"/>
    </row>
    <row r="8" spans="1:5" ht="28.5" x14ac:dyDescent="0.25">
      <c r="A8" s="5" t="s">
        <v>53</v>
      </c>
      <c r="B8" s="6"/>
      <c r="C8" s="7">
        <f>C7-C6</f>
        <v>62451.739999999991</v>
      </c>
      <c r="D8" s="10" t="s">
        <v>40</v>
      </c>
      <c r="E8" s="9"/>
    </row>
    <row r="9" spans="1:5" x14ac:dyDescent="0.25">
      <c r="A9" s="5" t="s">
        <v>11</v>
      </c>
      <c r="B9" s="6"/>
      <c r="C9" s="7">
        <f>C10</f>
        <v>7728.64</v>
      </c>
      <c r="D9" s="10" t="s">
        <v>40</v>
      </c>
      <c r="E9" s="9"/>
    </row>
    <row r="10" spans="1:5" x14ac:dyDescent="0.25">
      <c r="A10" s="11" t="s">
        <v>12</v>
      </c>
      <c r="B10" s="12"/>
      <c r="C10" s="13">
        <f>600*12+528.64</f>
        <v>7728.64</v>
      </c>
      <c r="D10" s="10" t="s">
        <v>40</v>
      </c>
      <c r="E10" s="14"/>
    </row>
    <row r="11" spans="1:5" x14ac:dyDescent="0.25">
      <c r="A11" s="15" t="s">
        <v>54</v>
      </c>
      <c r="B11" s="16"/>
      <c r="C11" s="17">
        <f>C6+C9</f>
        <v>853417.74</v>
      </c>
      <c r="D11" s="10" t="s">
        <v>40</v>
      </c>
      <c r="E11" s="18"/>
    </row>
    <row r="12" spans="1:5" x14ac:dyDescent="0.25">
      <c r="A12" s="56" t="s">
        <v>13</v>
      </c>
      <c r="B12" s="56"/>
      <c r="C12" s="56"/>
      <c r="D12" s="56"/>
      <c r="E12" s="56"/>
    </row>
    <row r="13" spans="1:5" ht="29.25" thickBot="1" x14ac:dyDescent="0.3">
      <c r="A13" s="15" t="s">
        <v>16</v>
      </c>
      <c r="B13" s="16" t="e">
        <f>#REF!</f>
        <v>#REF!</v>
      </c>
      <c r="C13" s="17">
        <f>C14+C15</f>
        <v>138941.91</v>
      </c>
      <c r="D13" s="19"/>
      <c r="E13" s="18"/>
    </row>
    <row r="14" spans="1:5" s="34" customFormat="1" ht="15.75" thickBot="1" x14ac:dyDescent="0.3">
      <c r="A14" s="36" t="s">
        <v>92</v>
      </c>
      <c r="B14" s="36"/>
      <c r="C14" s="37">
        <v>67758.960000000006</v>
      </c>
      <c r="D14" s="36" t="s">
        <v>4</v>
      </c>
      <c r="E14" s="37">
        <v>18021</v>
      </c>
    </row>
    <row r="15" spans="1:5" s="34" customFormat="1" ht="15.75" thickBot="1" x14ac:dyDescent="0.3">
      <c r="A15" s="36" t="s">
        <v>93</v>
      </c>
      <c r="B15" s="36"/>
      <c r="C15" s="37">
        <v>71182.95</v>
      </c>
      <c r="D15" s="36" t="s">
        <v>4</v>
      </c>
      <c r="E15" s="37">
        <v>18021</v>
      </c>
    </row>
    <row r="16" spans="1:5" ht="29.25" thickBot="1" x14ac:dyDescent="0.3">
      <c r="A16" s="15" t="s">
        <v>17</v>
      </c>
      <c r="B16" s="16" t="e">
        <f>#REF!</f>
        <v>#REF!</v>
      </c>
      <c r="C16" s="17">
        <f>C17+C18</f>
        <v>58568.28</v>
      </c>
      <c r="D16" s="19"/>
      <c r="E16" s="18"/>
    </row>
    <row r="17" spans="1:5" s="34" customFormat="1" ht="15.75" thickBot="1" x14ac:dyDescent="0.3">
      <c r="A17" s="36" t="s">
        <v>87</v>
      </c>
      <c r="B17" s="36"/>
      <c r="C17" s="37">
        <v>28653.42</v>
      </c>
      <c r="D17" s="36" t="s">
        <v>4</v>
      </c>
      <c r="E17" s="37">
        <v>18021</v>
      </c>
    </row>
    <row r="18" spans="1:5" s="34" customFormat="1" ht="15.75" thickBot="1" x14ac:dyDescent="0.3">
      <c r="A18" s="36" t="s">
        <v>88</v>
      </c>
      <c r="B18" s="36"/>
      <c r="C18" s="37">
        <v>29914.86</v>
      </c>
      <c r="D18" s="36" t="s">
        <v>4</v>
      </c>
      <c r="E18" s="37">
        <v>18021</v>
      </c>
    </row>
    <row r="19" spans="1:5" ht="29.25" thickBot="1" x14ac:dyDescent="0.3">
      <c r="A19" s="15" t="s">
        <v>18</v>
      </c>
      <c r="B19" s="21" t="e">
        <f>#REF!+#REF!</f>
        <v>#REF!</v>
      </c>
      <c r="C19" s="17">
        <f>C20+C21</f>
        <v>81520.83</v>
      </c>
      <c r="D19" s="22"/>
      <c r="E19" s="18"/>
    </row>
    <row r="20" spans="1:5" s="34" customFormat="1" ht="15.75" thickBot="1" x14ac:dyDescent="0.3">
      <c r="A20" s="36" t="s">
        <v>61</v>
      </c>
      <c r="B20" s="36"/>
      <c r="C20" s="37">
        <v>40416.11</v>
      </c>
      <c r="D20" s="36" t="s">
        <v>15</v>
      </c>
      <c r="E20" s="37">
        <v>763</v>
      </c>
    </row>
    <row r="21" spans="1:5" s="34" customFormat="1" ht="15.75" thickBot="1" x14ac:dyDescent="0.3">
      <c r="A21" s="36" t="s">
        <v>62</v>
      </c>
      <c r="B21" s="36"/>
      <c r="C21" s="37">
        <v>41104.720000000001</v>
      </c>
      <c r="D21" s="36" t="s">
        <v>15</v>
      </c>
      <c r="E21" s="37">
        <v>776</v>
      </c>
    </row>
    <row r="22" spans="1:5" ht="43.5" thickBot="1" x14ac:dyDescent="0.3">
      <c r="A22" s="15" t="s">
        <v>19</v>
      </c>
      <c r="B22" s="16"/>
      <c r="C22" s="17">
        <f>SUM(C23:C28)</f>
        <v>20003.309999999998</v>
      </c>
      <c r="D22" s="19"/>
      <c r="E22" s="18"/>
    </row>
    <row r="23" spans="1:5" s="34" customFormat="1" ht="15.75" thickBot="1" x14ac:dyDescent="0.3">
      <c r="A23" s="36" t="s">
        <v>63</v>
      </c>
      <c r="B23" s="36"/>
      <c r="C23" s="37">
        <v>1621.89</v>
      </c>
      <c r="D23" s="36" t="s">
        <v>4</v>
      </c>
      <c r="E23" s="37">
        <v>18021</v>
      </c>
    </row>
    <row r="24" spans="1:5" s="34" customFormat="1" ht="15.75" thickBot="1" x14ac:dyDescent="0.3">
      <c r="A24" s="36" t="s">
        <v>64</v>
      </c>
      <c r="B24" s="36"/>
      <c r="C24" s="37">
        <v>1621.89</v>
      </c>
      <c r="D24" s="36" t="s">
        <v>4</v>
      </c>
      <c r="E24" s="37">
        <v>18021</v>
      </c>
    </row>
    <row r="25" spans="1:5" s="34" customFormat="1" ht="15.75" thickBot="1" x14ac:dyDescent="0.3">
      <c r="A25" s="36" t="s">
        <v>94</v>
      </c>
      <c r="B25" s="36"/>
      <c r="C25" s="37">
        <v>1441.68</v>
      </c>
      <c r="D25" s="36" t="s">
        <v>4</v>
      </c>
      <c r="E25" s="37">
        <v>18021</v>
      </c>
    </row>
    <row r="26" spans="1:5" s="34" customFormat="1" ht="15.75" thickBot="1" x14ac:dyDescent="0.3">
      <c r="A26" s="36" t="s">
        <v>95</v>
      </c>
      <c r="B26" s="36"/>
      <c r="C26" s="37">
        <v>1621.89</v>
      </c>
      <c r="D26" s="36" t="s">
        <v>4</v>
      </c>
      <c r="E26" s="37">
        <v>18021</v>
      </c>
    </row>
    <row r="27" spans="1:5" s="34" customFormat="1" ht="15.75" thickBot="1" x14ac:dyDescent="0.3">
      <c r="A27" s="36" t="s">
        <v>96</v>
      </c>
      <c r="B27" s="36"/>
      <c r="C27" s="37">
        <v>6847.98</v>
      </c>
      <c r="D27" s="36" t="s">
        <v>4</v>
      </c>
      <c r="E27" s="37">
        <v>18021</v>
      </c>
    </row>
    <row r="28" spans="1:5" s="34" customFormat="1" ht="15.75" thickBot="1" x14ac:dyDescent="0.3">
      <c r="A28" s="36" t="s">
        <v>97</v>
      </c>
      <c r="B28" s="36"/>
      <c r="C28" s="37">
        <v>6847.98</v>
      </c>
      <c r="D28" s="36" t="s">
        <v>4</v>
      </c>
      <c r="E28" s="37">
        <v>18021</v>
      </c>
    </row>
    <row r="29" spans="1:5" ht="43.5" outlineLevel="1" thickBot="1" x14ac:dyDescent="0.3">
      <c r="A29" s="15" t="s">
        <v>20</v>
      </c>
      <c r="B29" s="23"/>
      <c r="C29" s="17">
        <f>SUM(C30:C34)</f>
        <v>215986.21</v>
      </c>
      <c r="D29" s="23"/>
      <c r="E29" s="23"/>
    </row>
    <row r="30" spans="1:5" s="34" customFormat="1" ht="15.75" thickBot="1" x14ac:dyDescent="0.3">
      <c r="A30" s="36" t="s">
        <v>67</v>
      </c>
      <c r="B30" s="36"/>
      <c r="C30" s="37">
        <v>395.71</v>
      </c>
      <c r="D30" s="36" t="s">
        <v>66</v>
      </c>
      <c r="E30" s="37">
        <v>1</v>
      </c>
    </row>
    <row r="31" spans="1:5" s="34" customFormat="1" ht="15.75" thickBot="1" x14ac:dyDescent="0.3">
      <c r="A31" s="36" t="s">
        <v>69</v>
      </c>
      <c r="B31" s="36"/>
      <c r="C31" s="37">
        <v>188</v>
      </c>
      <c r="D31" s="36" t="s">
        <v>4</v>
      </c>
      <c r="E31" s="37">
        <v>40</v>
      </c>
    </row>
    <row r="32" spans="1:5" s="34" customFormat="1" ht="15.75" thickBot="1" x14ac:dyDescent="0.3">
      <c r="A32" s="36" t="s">
        <v>72</v>
      </c>
      <c r="B32" s="36"/>
      <c r="C32" s="37">
        <v>23752.5</v>
      </c>
      <c r="D32" s="36" t="s">
        <v>4</v>
      </c>
      <c r="E32" s="37">
        <v>25</v>
      </c>
    </row>
    <row r="33" spans="1:5" s="34" customFormat="1" ht="15.75" thickBot="1" x14ac:dyDescent="0.3">
      <c r="A33" s="36" t="s">
        <v>102</v>
      </c>
      <c r="B33" s="36"/>
      <c r="C33" s="37">
        <v>14477</v>
      </c>
      <c r="D33" s="36" t="s">
        <v>103</v>
      </c>
      <c r="E33" s="37">
        <v>1</v>
      </c>
    </row>
    <row r="34" spans="1:5" s="34" customFormat="1" ht="15.75" thickBot="1" x14ac:dyDescent="0.3">
      <c r="A34" s="36" t="s">
        <v>101</v>
      </c>
      <c r="B34" s="36"/>
      <c r="C34" s="37">
        <v>177173</v>
      </c>
      <c r="D34" s="36" t="s">
        <v>42</v>
      </c>
      <c r="E34" s="37">
        <v>1</v>
      </c>
    </row>
    <row r="35" spans="1:5" s="20" customFormat="1" ht="52.5" customHeight="1" outlineLevel="2" thickBot="1" x14ac:dyDescent="0.3">
      <c r="A35" s="15" t="s">
        <v>21</v>
      </c>
      <c r="B35" s="24"/>
      <c r="C35" s="42">
        <f>SUM(C36:C61)</f>
        <v>402918.22</v>
      </c>
      <c r="D35" s="24"/>
      <c r="E35" s="24"/>
    </row>
    <row r="36" spans="1:5" s="43" customFormat="1" ht="15.75" thickBot="1" x14ac:dyDescent="0.3">
      <c r="A36" s="36" t="s">
        <v>29</v>
      </c>
      <c r="B36" s="36"/>
      <c r="C36" s="37">
        <v>969.06</v>
      </c>
      <c r="D36" s="36" t="s">
        <v>30</v>
      </c>
      <c r="E36" s="37">
        <v>2</v>
      </c>
    </row>
    <row r="37" spans="1:5" s="43" customFormat="1" ht="15.75" thickBot="1" x14ac:dyDescent="0.3">
      <c r="A37" s="36" t="s">
        <v>31</v>
      </c>
      <c r="B37" s="36"/>
      <c r="C37" s="37">
        <v>2428.08</v>
      </c>
      <c r="D37" s="36" t="s">
        <v>32</v>
      </c>
      <c r="E37" s="37">
        <v>3</v>
      </c>
    </row>
    <row r="38" spans="1:5" s="43" customFormat="1" ht="15.75" thickBot="1" x14ac:dyDescent="0.3">
      <c r="A38" s="36" t="s">
        <v>39</v>
      </c>
      <c r="B38" s="36"/>
      <c r="C38" s="37">
        <v>11228</v>
      </c>
      <c r="D38" s="36" t="s">
        <v>5</v>
      </c>
      <c r="E38" s="37">
        <v>40</v>
      </c>
    </row>
    <row r="39" spans="1:5" s="43" customFormat="1" ht="15.75" thickBot="1" x14ac:dyDescent="0.3">
      <c r="A39" s="36" t="s">
        <v>39</v>
      </c>
      <c r="B39" s="36"/>
      <c r="C39" s="37">
        <v>1684.2</v>
      </c>
      <c r="D39" s="36" t="s">
        <v>5</v>
      </c>
      <c r="E39" s="37">
        <v>6</v>
      </c>
    </row>
    <row r="40" spans="1:5" s="43" customFormat="1" ht="15.75" thickBot="1" x14ac:dyDescent="0.3">
      <c r="A40" s="36" t="s">
        <v>39</v>
      </c>
      <c r="B40" s="36"/>
      <c r="C40" s="37">
        <v>278.72000000000003</v>
      </c>
      <c r="D40" s="36" t="s">
        <v>5</v>
      </c>
      <c r="E40" s="37">
        <v>2</v>
      </c>
    </row>
    <row r="41" spans="1:5" s="43" customFormat="1" ht="15.75" thickBot="1" x14ac:dyDescent="0.3">
      <c r="A41" s="36" t="s">
        <v>35</v>
      </c>
      <c r="B41" s="36"/>
      <c r="C41" s="37">
        <v>540.28</v>
      </c>
      <c r="D41" s="36" t="s">
        <v>36</v>
      </c>
      <c r="E41" s="37">
        <v>2</v>
      </c>
    </row>
    <row r="42" spans="1:5" s="43" customFormat="1" ht="15.75" thickBot="1" x14ac:dyDescent="0.3">
      <c r="A42" s="36" t="s">
        <v>73</v>
      </c>
      <c r="B42" s="36"/>
      <c r="C42" s="37">
        <v>2265.9699999999998</v>
      </c>
      <c r="D42" s="36" t="s">
        <v>66</v>
      </c>
      <c r="E42" s="37">
        <v>1</v>
      </c>
    </row>
    <row r="43" spans="1:5" s="43" customFormat="1" ht="15.75" thickBot="1" x14ac:dyDescent="0.3">
      <c r="A43" s="36" t="s">
        <v>74</v>
      </c>
      <c r="B43" s="36"/>
      <c r="C43" s="37">
        <v>6031.44</v>
      </c>
      <c r="D43" s="36" t="s">
        <v>66</v>
      </c>
      <c r="E43" s="37">
        <v>8</v>
      </c>
    </row>
    <row r="44" spans="1:5" s="43" customFormat="1" ht="15.75" thickBot="1" x14ac:dyDescent="0.3">
      <c r="A44" s="36" t="s">
        <v>75</v>
      </c>
      <c r="B44" s="36"/>
      <c r="C44" s="37">
        <v>5489.91</v>
      </c>
      <c r="D44" s="36" t="s">
        <v>66</v>
      </c>
      <c r="E44" s="37">
        <v>9</v>
      </c>
    </row>
    <row r="45" spans="1:5" s="43" customFormat="1" ht="15.75" thickBot="1" x14ac:dyDescent="0.3">
      <c r="A45" s="36" t="s">
        <v>14</v>
      </c>
      <c r="B45" s="36"/>
      <c r="C45" s="37">
        <v>3837.8</v>
      </c>
      <c r="D45" s="36" t="s">
        <v>66</v>
      </c>
      <c r="E45" s="37">
        <v>2</v>
      </c>
    </row>
    <row r="46" spans="1:5" s="43" customFormat="1" ht="15.75" thickBot="1" x14ac:dyDescent="0.3">
      <c r="A46" s="36" t="s">
        <v>37</v>
      </c>
      <c r="B46" s="36"/>
      <c r="C46" s="37">
        <v>20445.28</v>
      </c>
      <c r="D46" s="36" t="s">
        <v>76</v>
      </c>
      <c r="E46" s="37">
        <v>16</v>
      </c>
    </row>
    <row r="47" spans="1:5" s="43" customFormat="1" ht="15.75" thickBot="1" x14ac:dyDescent="0.3">
      <c r="A47" s="36" t="s">
        <v>77</v>
      </c>
      <c r="B47" s="36"/>
      <c r="C47" s="37">
        <v>1504</v>
      </c>
      <c r="D47" s="36" t="s">
        <v>5</v>
      </c>
      <c r="E47" s="37">
        <v>1</v>
      </c>
    </row>
    <row r="48" spans="1:5" s="43" customFormat="1" ht="15.75" thickBot="1" x14ac:dyDescent="0.3">
      <c r="A48" s="36" t="s">
        <v>78</v>
      </c>
      <c r="B48" s="36"/>
      <c r="C48" s="37">
        <v>7225.28</v>
      </c>
      <c r="D48" s="36" t="s">
        <v>5</v>
      </c>
      <c r="E48" s="37">
        <v>8</v>
      </c>
    </row>
    <row r="49" spans="1:5" s="43" customFormat="1" ht="15.75" thickBot="1" x14ac:dyDescent="0.3">
      <c r="A49" s="44" t="s">
        <v>79</v>
      </c>
      <c r="B49" s="44"/>
      <c r="C49" s="45">
        <v>2060</v>
      </c>
      <c r="D49" s="44" t="s">
        <v>33</v>
      </c>
      <c r="E49" s="45">
        <v>2</v>
      </c>
    </row>
    <row r="50" spans="1:5" s="43" customFormat="1" ht="15.75" thickBot="1" x14ac:dyDescent="0.3">
      <c r="A50" s="36" t="s">
        <v>80</v>
      </c>
      <c r="B50" s="36"/>
      <c r="C50" s="37">
        <v>67021.5</v>
      </c>
      <c r="D50" s="36" t="s">
        <v>5</v>
      </c>
      <c r="E50" s="37">
        <v>45.5</v>
      </c>
    </row>
    <row r="51" spans="1:5" s="43" customFormat="1" ht="15.75" thickBot="1" x14ac:dyDescent="0.3">
      <c r="A51" s="36" t="s">
        <v>81</v>
      </c>
      <c r="B51" s="36"/>
      <c r="C51" s="37">
        <v>47136</v>
      </c>
      <c r="D51" s="36" t="s">
        <v>5</v>
      </c>
      <c r="E51" s="37">
        <v>32</v>
      </c>
    </row>
    <row r="52" spans="1:5" s="43" customFormat="1" ht="15.75" thickBot="1" x14ac:dyDescent="0.3">
      <c r="A52" s="36" t="s">
        <v>82</v>
      </c>
      <c r="B52" s="36"/>
      <c r="C52" s="37">
        <v>18882</v>
      </c>
      <c r="D52" s="36" t="s">
        <v>5</v>
      </c>
      <c r="E52" s="37">
        <v>9</v>
      </c>
    </row>
    <row r="53" spans="1:5" s="43" customFormat="1" ht="15.75" thickBot="1" x14ac:dyDescent="0.3">
      <c r="A53" s="36" t="s">
        <v>83</v>
      </c>
      <c r="B53" s="36"/>
      <c r="C53" s="37">
        <v>29263.200000000001</v>
      </c>
      <c r="D53" s="36" t="s">
        <v>5</v>
      </c>
      <c r="E53" s="37">
        <v>26.7</v>
      </c>
    </row>
    <row r="54" spans="1:5" s="43" customFormat="1" ht="15.75" thickBot="1" x14ac:dyDescent="0.3">
      <c r="A54" s="36" t="s">
        <v>84</v>
      </c>
      <c r="B54" s="36"/>
      <c r="C54" s="37">
        <v>1183.5</v>
      </c>
      <c r="D54" s="36" t="s">
        <v>5</v>
      </c>
      <c r="E54" s="37">
        <v>1.5</v>
      </c>
    </row>
    <row r="55" spans="1:5" s="43" customFormat="1" ht="15.75" thickBot="1" x14ac:dyDescent="0.3">
      <c r="A55" s="36" t="s">
        <v>91</v>
      </c>
      <c r="B55" s="36"/>
      <c r="C55" s="37">
        <v>5078.3599999999997</v>
      </c>
      <c r="D55" s="36" t="s">
        <v>32</v>
      </c>
      <c r="E55" s="37">
        <v>7</v>
      </c>
    </row>
    <row r="56" spans="1:5" s="43" customFormat="1" ht="15.75" thickBot="1" x14ac:dyDescent="0.3">
      <c r="A56" s="36" t="s">
        <v>34</v>
      </c>
      <c r="B56" s="36"/>
      <c r="C56" s="37">
        <v>538.79999999999995</v>
      </c>
      <c r="D56" s="36" t="s">
        <v>66</v>
      </c>
      <c r="E56" s="37">
        <v>3</v>
      </c>
    </row>
    <row r="57" spans="1:5" s="43" customFormat="1" ht="15.75" thickBot="1" x14ac:dyDescent="0.3">
      <c r="A57" s="36" t="s">
        <v>34</v>
      </c>
      <c r="B57" s="36"/>
      <c r="C57" s="37">
        <v>171.34</v>
      </c>
      <c r="D57" s="36" t="s">
        <v>66</v>
      </c>
      <c r="E57" s="37">
        <v>1</v>
      </c>
    </row>
    <row r="58" spans="1:5" s="43" customFormat="1" ht="15.75" thickBot="1" x14ac:dyDescent="0.3">
      <c r="A58" s="36" t="s">
        <v>98</v>
      </c>
      <c r="B58" s="36"/>
      <c r="C58" s="37">
        <v>153562</v>
      </c>
      <c r="D58" s="36" t="s">
        <v>99</v>
      </c>
      <c r="E58" s="37">
        <v>1</v>
      </c>
    </row>
    <row r="59" spans="1:5" s="43" customFormat="1" ht="15.75" thickBot="1" x14ac:dyDescent="0.3">
      <c r="A59" s="36" t="s">
        <v>104</v>
      </c>
      <c r="B59" s="36"/>
      <c r="C59" s="37">
        <v>11235</v>
      </c>
      <c r="D59" s="36" t="s">
        <v>5</v>
      </c>
      <c r="E59" s="37">
        <v>7</v>
      </c>
    </row>
    <row r="60" spans="1:5" s="43" customFormat="1" ht="15.75" thickBot="1" x14ac:dyDescent="0.3">
      <c r="A60" s="36" t="s">
        <v>105</v>
      </c>
      <c r="B60" s="36"/>
      <c r="C60" s="37">
        <v>1762.5</v>
      </c>
      <c r="D60" s="36" t="s">
        <v>5</v>
      </c>
      <c r="E60" s="37">
        <v>1.5</v>
      </c>
    </row>
    <row r="61" spans="1:5" s="43" customFormat="1" ht="15.75" thickBot="1" x14ac:dyDescent="0.3">
      <c r="A61" s="36" t="s">
        <v>106</v>
      </c>
      <c r="B61" s="36"/>
      <c r="C61" s="37">
        <v>1096</v>
      </c>
      <c r="D61" s="36" t="s">
        <v>5</v>
      </c>
      <c r="E61" s="37">
        <v>1</v>
      </c>
    </row>
    <row r="62" spans="1:5" s="49" customFormat="1" ht="28.5" outlineLevel="2" x14ac:dyDescent="0.25">
      <c r="A62" s="46" t="s">
        <v>107</v>
      </c>
      <c r="B62" s="47"/>
      <c r="C62" s="48">
        <v>0</v>
      </c>
      <c r="D62" s="48"/>
      <c r="E62" s="47"/>
    </row>
    <row r="63" spans="1:5" s="54" customFormat="1" ht="28.5" x14ac:dyDescent="0.25">
      <c r="A63" s="46" t="s">
        <v>108</v>
      </c>
      <c r="B63" s="50" t="e">
        <f>SUM(#REF!)</f>
        <v>#REF!</v>
      </c>
      <c r="C63" s="51">
        <v>0</v>
      </c>
      <c r="D63" s="52"/>
      <c r="E63" s="53"/>
    </row>
    <row r="64" spans="1:5" s="54" customFormat="1" ht="28.5" x14ac:dyDescent="0.25">
      <c r="A64" s="46" t="s">
        <v>109</v>
      </c>
      <c r="B64" s="50" t="e">
        <f>#REF!</f>
        <v>#REF!</v>
      </c>
      <c r="C64" s="51">
        <v>0</v>
      </c>
      <c r="D64" s="52"/>
      <c r="E64" s="53"/>
    </row>
    <row r="65" spans="1:5" ht="29.25" thickBot="1" x14ac:dyDescent="0.3">
      <c r="A65" s="15" t="s">
        <v>22</v>
      </c>
      <c r="B65" s="16" t="e">
        <f>#REF!+#REF!</f>
        <v>#REF!</v>
      </c>
      <c r="C65" s="17">
        <f>SUM(C66:C67)</f>
        <v>4552.5200000000004</v>
      </c>
      <c r="D65" s="19"/>
      <c r="E65" s="18"/>
    </row>
    <row r="66" spans="1:5" s="34" customFormat="1" ht="15.75" thickBot="1" x14ac:dyDescent="0.3">
      <c r="A66" s="36" t="s">
        <v>100</v>
      </c>
      <c r="B66" s="36"/>
      <c r="C66" s="37">
        <v>2899.4</v>
      </c>
      <c r="D66" s="36" t="s">
        <v>5</v>
      </c>
      <c r="E66" s="37">
        <v>70</v>
      </c>
    </row>
    <row r="67" spans="1:5" s="34" customFormat="1" ht="15.75" thickBot="1" x14ac:dyDescent="0.3">
      <c r="A67" s="36" t="s">
        <v>28</v>
      </c>
      <c r="B67" s="36"/>
      <c r="C67" s="37">
        <v>1653.12</v>
      </c>
      <c r="D67" s="36" t="s">
        <v>5</v>
      </c>
      <c r="E67" s="37">
        <v>6</v>
      </c>
    </row>
    <row r="68" spans="1:5" ht="28.5" x14ac:dyDescent="0.25">
      <c r="A68" s="15" t="s">
        <v>23</v>
      </c>
      <c r="B68" s="16" t="e">
        <f>#REF!</f>
        <v>#REF!</v>
      </c>
      <c r="C68" s="17">
        <v>0</v>
      </c>
      <c r="D68" s="19"/>
      <c r="E68" s="18"/>
    </row>
    <row r="69" spans="1:5" ht="29.25" thickBot="1" x14ac:dyDescent="0.3">
      <c r="A69" s="15" t="s">
        <v>24</v>
      </c>
      <c r="B69" s="16" t="e">
        <f>#REF!+#REF!</f>
        <v>#REF!</v>
      </c>
      <c r="C69" s="17">
        <f>C70+C71</f>
        <v>30635.699999999997</v>
      </c>
      <c r="D69" s="19"/>
      <c r="E69" s="18"/>
    </row>
    <row r="70" spans="1:5" s="34" customFormat="1" ht="15.75" thickBot="1" x14ac:dyDescent="0.3">
      <c r="A70" s="36" t="s">
        <v>85</v>
      </c>
      <c r="B70" s="36"/>
      <c r="C70" s="37">
        <v>14416.8</v>
      </c>
      <c r="D70" s="36" t="s">
        <v>4</v>
      </c>
      <c r="E70" s="37">
        <v>18021</v>
      </c>
    </row>
    <row r="71" spans="1:5" s="34" customFormat="1" ht="15.75" thickBot="1" x14ac:dyDescent="0.3">
      <c r="A71" s="36" t="s">
        <v>86</v>
      </c>
      <c r="B71" s="36"/>
      <c r="C71" s="37">
        <v>16218.9</v>
      </c>
      <c r="D71" s="36" t="s">
        <v>4</v>
      </c>
      <c r="E71" s="37">
        <v>18021</v>
      </c>
    </row>
    <row r="72" spans="1:5" ht="43.5" thickBot="1" x14ac:dyDescent="0.3">
      <c r="A72" s="15" t="s">
        <v>25</v>
      </c>
      <c r="B72" s="16" t="e">
        <f>#REF!</f>
        <v>#REF!</v>
      </c>
      <c r="C72" s="17">
        <f>SUM(C73:C74)</f>
        <v>4611.83</v>
      </c>
      <c r="D72" s="19"/>
      <c r="E72" s="18"/>
    </row>
    <row r="73" spans="1:5" s="34" customFormat="1" ht="15.75" thickBot="1" x14ac:dyDescent="0.3">
      <c r="A73" s="36" t="s">
        <v>65</v>
      </c>
      <c r="B73" s="36"/>
      <c r="C73" s="37">
        <v>2240</v>
      </c>
      <c r="D73" s="36" t="s">
        <v>66</v>
      </c>
      <c r="E73" s="37">
        <v>14</v>
      </c>
    </row>
    <row r="74" spans="1:5" s="34" customFormat="1" ht="15.75" thickBot="1" x14ac:dyDescent="0.3">
      <c r="A74" s="36" t="s">
        <v>43</v>
      </c>
      <c r="B74" s="36"/>
      <c r="C74" s="37">
        <v>2371.83</v>
      </c>
      <c r="D74" s="36" t="s">
        <v>4</v>
      </c>
      <c r="E74" s="37">
        <v>1670.3</v>
      </c>
    </row>
    <row r="75" spans="1:5" ht="57.75" thickBot="1" x14ac:dyDescent="0.3">
      <c r="A75" s="15" t="s">
        <v>26</v>
      </c>
      <c r="B75" s="16" t="e">
        <f>SUM(#REF!)</f>
        <v>#REF!</v>
      </c>
      <c r="C75" s="17">
        <f>SUM(C76:C80)</f>
        <v>90109.650000000009</v>
      </c>
      <c r="D75" s="19"/>
      <c r="E75" s="18"/>
    </row>
    <row r="76" spans="1:5" s="34" customFormat="1" ht="15.75" thickBot="1" x14ac:dyDescent="0.3">
      <c r="A76" s="36" t="s">
        <v>68</v>
      </c>
      <c r="B76" s="36"/>
      <c r="C76" s="37">
        <v>141.52000000000001</v>
      </c>
      <c r="D76" s="36" t="s">
        <v>4</v>
      </c>
      <c r="E76" s="37">
        <v>8324.92</v>
      </c>
    </row>
    <row r="77" spans="1:5" s="34" customFormat="1" ht="15.75" thickBot="1" x14ac:dyDescent="0.3">
      <c r="A77" s="36" t="s">
        <v>70</v>
      </c>
      <c r="B77" s="36"/>
      <c r="C77" s="37">
        <v>1104.77</v>
      </c>
      <c r="D77" s="36" t="s">
        <v>4</v>
      </c>
      <c r="E77" s="37">
        <v>267.5</v>
      </c>
    </row>
    <row r="78" spans="1:5" s="34" customFormat="1" ht="15.75" thickBot="1" x14ac:dyDescent="0.3">
      <c r="A78" s="36" t="s">
        <v>71</v>
      </c>
      <c r="B78" s="36"/>
      <c r="C78" s="37">
        <v>560.4</v>
      </c>
      <c r="D78" s="36" t="s">
        <v>66</v>
      </c>
      <c r="E78" s="37">
        <v>12</v>
      </c>
    </row>
    <row r="79" spans="1:5" s="34" customFormat="1" ht="15.75" thickBot="1" x14ac:dyDescent="0.3">
      <c r="A79" s="36" t="s">
        <v>89</v>
      </c>
      <c r="B79" s="36"/>
      <c r="C79" s="37">
        <v>44151.48</v>
      </c>
      <c r="D79" s="36" t="s">
        <v>4</v>
      </c>
      <c r="E79" s="37">
        <v>18021</v>
      </c>
    </row>
    <row r="80" spans="1:5" s="34" customFormat="1" ht="15.75" thickBot="1" x14ac:dyDescent="0.3">
      <c r="A80" s="36" t="s">
        <v>90</v>
      </c>
      <c r="B80" s="36"/>
      <c r="C80" s="37">
        <v>44151.48</v>
      </c>
      <c r="D80" s="36" t="s">
        <v>4</v>
      </c>
      <c r="E80" s="37">
        <v>18021</v>
      </c>
    </row>
    <row r="81" spans="1:6" x14ac:dyDescent="0.25">
      <c r="A81" s="15" t="s">
        <v>27</v>
      </c>
      <c r="B81" s="16">
        <f>B82</f>
        <v>2847.4576271186443</v>
      </c>
      <c r="C81" s="17">
        <f>C82+C83</f>
        <v>49382.1</v>
      </c>
      <c r="D81" s="19"/>
      <c r="E81" s="18"/>
    </row>
    <row r="82" spans="1:6" ht="45.75" thickBot="1" x14ac:dyDescent="0.3">
      <c r="A82" s="22" t="s">
        <v>9</v>
      </c>
      <c r="B82" s="21">
        <f>C82/1.18</f>
        <v>2847.4576271186443</v>
      </c>
      <c r="C82" s="25">
        <f>E82*12*5</f>
        <v>3360</v>
      </c>
      <c r="D82" s="22" t="s">
        <v>7</v>
      </c>
      <c r="E82" s="22">
        <v>56</v>
      </c>
    </row>
    <row r="83" spans="1:6" ht="15.75" thickBot="1" x14ac:dyDescent="0.3">
      <c r="A83" s="22" t="s">
        <v>41</v>
      </c>
      <c r="B83" s="21"/>
      <c r="C83" s="26">
        <v>46022.1</v>
      </c>
      <c r="D83" s="22"/>
      <c r="E83" s="22"/>
    </row>
    <row r="84" spans="1:6" x14ac:dyDescent="0.25">
      <c r="A84" s="15" t="s">
        <v>55</v>
      </c>
      <c r="B84" s="27" t="e">
        <f>B13+B16+B19+#REF!+#REF!+#REF!+B61+#REF!+B65+B68+B69+B72+B75+B81</f>
        <v>#REF!</v>
      </c>
      <c r="C84" s="28">
        <f>C13+C16+C19+C22+C29+C35+C65+C68+C69+C72+C75+C64+C63+C62</f>
        <v>1047848.46</v>
      </c>
      <c r="D84" s="29" t="s">
        <v>40</v>
      </c>
      <c r="E84" s="18"/>
      <c r="F84" s="41">
        <f>C84-Лист2!C59</f>
        <v>0</v>
      </c>
    </row>
    <row r="85" spans="1:6" x14ac:dyDescent="0.25">
      <c r="A85" s="15" t="s">
        <v>56</v>
      </c>
      <c r="B85" s="30"/>
      <c r="C85" s="17">
        <f>C84*1.2+C81</f>
        <v>1306800.2520000001</v>
      </c>
      <c r="D85" s="29" t="s">
        <v>40</v>
      </c>
      <c r="E85" s="18"/>
    </row>
    <row r="86" spans="1:6" x14ac:dyDescent="0.25">
      <c r="A86" s="15" t="s">
        <v>57</v>
      </c>
      <c r="B86" s="30"/>
      <c r="C86" s="17">
        <f>C4+C6+C9-C85</f>
        <v>-2134173.4438000005</v>
      </c>
      <c r="D86" s="29" t="s">
        <v>40</v>
      </c>
      <c r="E86" s="18"/>
    </row>
    <row r="87" spans="1:6" ht="28.5" x14ac:dyDescent="0.25">
      <c r="A87" s="15" t="s">
        <v>58</v>
      </c>
      <c r="B87" s="30"/>
      <c r="C87" s="17">
        <f>C86+C8</f>
        <v>-2071721.7038000005</v>
      </c>
      <c r="D87" s="29" t="s">
        <v>40</v>
      </c>
      <c r="E87" s="18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28" workbookViewId="0">
      <selection activeCell="A67" sqref="A67"/>
    </sheetView>
  </sheetViews>
  <sheetFormatPr defaultRowHeight="15" x14ac:dyDescent="0.25"/>
  <cols>
    <col min="1" max="1" width="68.85546875" customWidth="1"/>
    <col min="2" max="2" width="32.5703125" style="34" hidden="1" customWidth="1"/>
    <col min="3" max="3" width="14.140625" customWidth="1"/>
    <col min="5" max="5" width="11.42578125" customWidth="1"/>
  </cols>
  <sheetData>
    <row r="1" spans="1:5" x14ac:dyDescent="0.25">
      <c r="A1" s="34" t="s">
        <v>59</v>
      </c>
      <c r="C1" s="34"/>
      <c r="D1" s="34"/>
      <c r="E1" s="34"/>
    </row>
    <row r="2" spans="1:5" x14ac:dyDescent="0.25">
      <c r="A2" s="34" t="s">
        <v>47</v>
      </c>
      <c r="C2" s="34"/>
      <c r="D2" s="34"/>
      <c r="E2" s="34"/>
    </row>
    <row r="3" spans="1:5" ht="15.75" thickBot="1" x14ac:dyDescent="0.3">
      <c r="A3" s="34"/>
      <c r="C3" s="34"/>
      <c r="D3" s="34"/>
      <c r="E3" s="34"/>
    </row>
    <row r="4" spans="1:5" ht="15.75" thickBot="1" x14ac:dyDescent="0.3">
      <c r="A4" s="35" t="s">
        <v>46</v>
      </c>
      <c r="B4" s="35"/>
      <c r="C4" s="35" t="s">
        <v>60</v>
      </c>
      <c r="D4" s="35" t="s">
        <v>45</v>
      </c>
      <c r="E4" s="35" t="s">
        <v>44</v>
      </c>
    </row>
    <row r="5" spans="1:5" s="1" customFormat="1" ht="15.75" thickBot="1" x14ac:dyDescent="0.3">
      <c r="A5" s="39" t="s">
        <v>61</v>
      </c>
      <c r="B5" s="39"/>
      <c r="C5" s="40">
        <v>40416.11</v>
      </c>
      <c r="D5" s="39" t="s">
        <v>15</v>
      </c>
      <c r="E5" s="40">
        <v>763</v>
      </c>
    </row>
    <row r="6" spans="1:5" s="1" customFormat="1" ht="15" customHeight="1" thickBot="1" x14ac:dyDescent="0.3">
      <c r="A6" s="39" t="s">
        <v>62</v>
      </c>
      <c r="B6" s="39"/>
      <c r="C6" s="40">
        <v>41104.720000000001</v>
      </c>
      <c r="D6" s="39" t="s">
        <v>15</v>
      </c>
      <c r="E6" s="40">
        <v>776</v>
      </c>
    </row>
    <row r="7" spans="1:5" s="43" customFormat="1" ht="15.75" thickBot="1" x14ac:dyDescent="0.3">
      <c r="A7" s="36" t="s">
        <v>29</v>
      </c>
      <c r="B7" s="36"/>
      <c r="C7" s="37">
        <v>969.06</v>
      </c>
      <c r="D7" s="36" t="s">
        <v>30</v>
      </c>
      <c r="E7" s="37">
        <v>2</v>
      </c>
    </row>
    <row r="8" spans="1:5" s="1" customFormat="1" ht="15.75" thickBot="1" x14ac:dyDescent="0.3">
      <c r="A8" s="39" t="s">
        <v>63</v>
      </c>
      <c r="B8" s="39"/>
      <c r="C8" s="40">
        <v>1621.89</v>
      </c>
      <c r="D8" s="39" t="s">
        <v>4</v>
      </c>
      <c r="E8" s="40">
        <v>18021</v>
      </c>
    </row>
    <row r="9" spans="1:5" s="1" customFormat="1" ht="15.75" thickBot="1" x14ac:dyDescent="0.3">
      <c r="A9" s="39" t="s">
        <v>64</v>
      </c>
      <c r="B9" s="39"/>
      <c r="C9" s="40">
        <v>1621.89</v>
      </c>
      <c r="D9" s="39" t="s">
        <v>4</v>
      </c>
      <c r="E9" s="40">
        <v>18021</v>
      </c>
    </row>
    <row r="10" spans="1:5" s="1" customFormat="1" ht="15.75" thickBot="1" x14ac:dyDescent="0.3">
      <c r="A10" s="39" t="s">
        <v>65</v>
      </c>
      <c r="B10" s="39"/>
      <c r="C10" s="40">
        <v>2240</v>
      </c>
      <c r="D10" s="39" t="s">
        <v>66</v>
      </c>
      <c r="E10" s="40">
        <v>14</v>
      </c>
    </row>
    <row r="11" spans="1:5" s="1" customFormat="1" ht="15.75" thickBot="1" x14ac:dyDescent="0.3">
      <c r="A11" s="39" t="s">
        <v>43</v>
      </c>
      <c r="B11" s="39"/>
      <c r="C11" s="40">
        <v>2371.83</v>
      </c>
      <c r="D11" s="39" t="s">
        <v>4</v>
      </c>
      <c r="E11" s="40">
        <v>1670.3</v>
      </c>
    </row>
    <row r="12" spans="1:5" s="43" customFormat="1" ht="15.75" thickBot="1" x14ac:dyDescent="0.3">
      <c r="A12" s="36" t="s">
        <v>31</v>
      </c>
      <c r="B12" s="36"/>
      <c r="C12" s="37">
        <v>2428.08</v>
      </c>
      <c r="D12" s="36" t="s">
        <v>32</v>
      </c>
      <c r="E12" s="37">
        <v>3</v>
      </c>
    </row>
    <row r="13" spans="1:5" s="1" customFormat="1" ht="15.75" thickBot="1" x14ac:dyDescent="0.3">
      <c r="A13" s="39" t="s">
        <v>67</v>
      </c>
      <c r="B13" s="39"/>
      <c r="C13" s="40">
        <v>395.71</v>
      </c>
      <c r="D13" s="39" t="s">
        <v>66</v>
      </c>
      <c r="E13" s="40">
        <v>1</v>
      </c>
    </row>
    <row r="14" spans="1:5" s="1" customFormat="1" ht="15.75" thickBot="1" x14ac:dyDescent="0.3">
      <c r="A14" s="39" t="s">
        <v>68</v>
      </c>
      <c r="B14" s="39"/>
      <c r="C14" s="40">
        <v>141.52000000000001</v>
      </c>
      <c r="D14" s="39" t="s">
        <v>4</v>
      </c>
      <c r="E14" s="40">
        <v>8324.92</v>
      </c>
    </row>
    <row r="15" spans="1:5" s="43" customFormat="1" ht="15.75" thickBot="1" x14ac:dyDescent="0.3">
      <c r="A15" s="36" t="s">
        <v>39</v>
      </c>
      <c r="B15" s="36"/>
      <c r="C15" s="37">
        <v>11228</v>
      </c>
      <c r="D15" s="36" t="s">
        <v>5</v>
      </c>
      <c r="E15" s="37">
        <v>40</v>
      </c>
    </row>
    <row r="16" spans="1:5" s="43" customFormat="1" ht="15.75" thickBot="1" x14ac:dyDescent="0.3">
      <c r="A16" s="36" t="s">
        <v>39</v>
      </c>
      <c r="B16" s="36"/>
      <c r="C16" s="37">
        <v>1684.2</v>
      </c>
      <c r="D16" s="36" t="s">
        <v>5</v>
      </c>
      <c r="E16" s="37">
        <v>6</v>
      </c>
    </row>
    <row r="17" spans="1:5" s="43" customFormat="1" ht="15.75" thickBot="1" x14ac:dyDescent="0.3">
      <c r="A17" s="36" t="s">
        <v>39</v>
      </c>
      <c r="B17" s="36"/>
      <c r="C17" s="37">
        <v>278.72000000000003</v>
      </c>
      <c r="D17" s="36" t="s">
        <v>5</v>
      </c>
      <c r="E17" s="37">
        <v>2</v>
      </c>
    </row>
    <row r="18" spans="1:5" s="1" customFormat="1" ht="15.75" thickBot="1" x14ac:dyDescent="0.3">
      <c r="A18" s="39" t="s">
        <v>69</v>
      </c>
      <c r="B18" s="39"/>
      <c r="C18" s="40">
        <v>188</v>
      </c>
      <c r="D18" s="39" t="s">
        <v>4</v>
      </c>
      <c r="E18" s="40">
        <v>40</v>
      </c>
    </row>
    <row r="19" spans="1:5" s="1" customFormat="1" ht="15.75" thickBot="1" x14ac:dyDescent="0.3">
      <c r="A19" s="39" t="s">
        <v>70</v>
      </c>
      <c r="B19" s="39"/>
      <c r="C19" s="40">
        <v>1104.77</v>
      </c>
      <c r="D19" s="39" t="s">
        <v>4</v>
      </c>
      <c r="E19" s="40">
        <v>267.5</v>
      </c>
    </row>
    <row r="20" spans="1:5" s="1" customFormat="1" ht="15.75" thickBot="1" x14ac:dyDescent="0.3">
      <c r="A20" s="39" t="s">
        <v>28</v>
      </c>
      <c r="B20" s="39"/>
      <c r="C20" s="40">
        <v>1653.12</v>
      </c>
      <c r="D20" s="39" t="s">
        <v>5</v>
      </c>
      <c r="E20" s="40">
        <v>6</v>
      </c>
    </row>
    <row r="21" spans="1:5" s="1" customFormat="1" ht="15.75" thickBot="1" x14ac:dyDescent="0.3">
      <c r="A21" s="39" t="s">
        <v>71</v>
      </c>
      <c r="B21" s="39"/>
      <c r="C21" s="40">
        <v>560.4</v>
      </c>
      <c r="D21" s="39" t="s">
        <v>66</v>
      </c>
      <c r="E21" s="40">
        <v>12</v>
      </c>
    </row>
    <row r="22" spans="1:5" s="1" customFormat="1" ht="15.75" thickBot="1" x14ac:dyDescent="0.3">
      <c r="A22" s="39" t="s">
        <v>72</v>
      </c>
      <c r="B22" s="39"/>
      <c r="C22" s="40">
        <v>23752.5</v>
      </c>
      <c r="D22" s="39" t="s">
        <v>4</v>
      </c>
      <c r="E22" s="40">
        <v>25</v>
      </c>
    </row>
    <row r="23" spans="1:5" s="43" customFormat="1" ht="15.75" thickBot="1" x14ac:dyDescent="0.3">
      <c r="A23" s="36" t="s">
        <v>73</v>
      </c>
      <c r="B23" s="36"/>
      <c r="C23" s="37">
        <v>2265.9699999999998</v>
      </c>
      <c r="D23" s="36" t="s">
        <v>66</v>
      </c>
      <c r="E23" s="37">
        <v>1</v>
      </c>
    </row>
    <row r="24" spans="1:5" s="43" customFormat="1" ht="15.75" thickBot="1" x14ac:dyDescent="0.3">
      <c r="A24" s="36" t="s">
        <v>74</v>
      </c>
      <c r="B24" s="36"/>
      <c r="C24" s="37">
        <v>6031.44</v>
      </c>
      <c r="D24" s="36" t="s">
        <v>66</v>
      </c>
      <c r="E24" s="37">
        <v>8</v>
      </c>
    </row>
    <row r="25" spans="1:5" s="43" customFormat="1" ht="15.75" thickBot="1" x14ac:dyDescent="0.3">
      <c r="A25" s="36" t="s">
        <v>75</v>
      </c>
      <c r="B25" s="36"/>
      <c r="C25" s="37">
        <v>5489.91</v>
      </c>
      <c r="D25" s="36" t="s">
        <v>66</v>
      </c>
      <c r="E25" s="37">
        <v>9</v>
      </c>
    </row>
    <row r="26" spans="1:5" s="43" customFormat="1" ht="15.75" thickBot="1" x14ac:dyDescent="0.3">
      <c r="A26" s="36" t="s">
        <v>14</v>
      </c>
      <c r="B26" s="36"/>
      <c r="C26" s="37">
        <v>3837.8</v>
      </c>
      <c r="D26" s="36" t="s">
        <v>66</v>
      </c>
      <c r="E26" s="37">
        <v>2</v>
      </c>
    </row>
    <row r="27" spans="1:5" s="43" customFormat="1" ht="15.75" thickBot="1" x14ac:dyDescent="0.3">
      <c r="A27" s="36" t="s">
        <v>37</v>
      </c>
      <c r="B27" s="36"/>
      <c r="C27" s="37">
        <v>20445.28</v>
      </c>
      <c r="D27" s="36" t="s">
        <v>76</v>
      </c>
      <c r="E27" s="37">
        <v>16</v>
      </c>
    </row>
    <row r="28" spans="1:5" s="43" customFormat="1" ht="15.75" thickBot="1" x14ac:dyDescent="0.3">
      <c r="A28" s="36" t="s">
        <v>77</v>
      </c>
      <c r="B28" s="36"/>
      <c r="C28" s="37">
        <v>1504</v>
      </c>
      <c r="D28" s="36" t="s">
        <v>5</v>
      </c>
      <c r="E28" s="37">
        <v>1</v>
      </c>
    </row>
    <row r="29" spans="1:5" s="43" customFormat="1" ht="15.75" thickBot="1" x14ac:dyDescent="0.3">
      <c r="A29" s="36" t="s">
        <v>78</v>
      </c>
      <c r="B29" s="36"/>
      <c r="C29" s="37">
        <v>7225.28</v>
      </c>
      <c r="D29" s="36" t="s">
        <v>5</v>
      </c>
      <c r="E29" s="37">
        <v>8</v>
      </c>
    </row>
    <row r="30" spans="1:5" s="43" customFormat="1" ht="15.75" thickBot="1" x14ac:dyDescent="0.3">
      <c r="A30" s="36" t="s">
        <v>79</v>
      </c>
      <c r="B30" s="36"/>
      <c r="C30" s="45">
        <v>2060</v>
      </c>
      <c r="D30" s="36" t="s">
        <v>33</v>
      </c>
      <c r="E30" s="37">
        <v>2</v>
      </c>
    </row>
    <row r="31" spans="1:5" s="43" customFormat="1" ht="15.75" thickBot="1" x14ac:dyDescent="0.3">
      <c r="A31" s="36" t="s">
        <v>80</v>
      </c>
      <c r="B31" s="36"/>
      <c r="C31" s="37">
        <v>67021.5</v>
      </c>
      <c r="D31" s="36" t="s">
        <v>5</v>
      </c>
      <c r="E31" s="37">
        <v>45.5</v>
      </c>
    </row>
    <row r="32" spans="1:5" s="43" customFormat="1" ht="15.75" thickBot="1" x14ac:dyDescent="0.3">
      <c r="A32" s="36" t="s">
        <v>81</v>
      </c>
      <c r="B32" s="36"/>
      <c r="C32" s="37">
        <v>47136</v>
      </c>
      <c r="D32" s="36" t="s">
        <v>5</v>
      </c>
      <c r="E32" s="37">
        <v>32</v>
      </c>
    </row>
    <row r="33" spans="1:5" s="43" customFormat="1" ht="15.75" thickBot="1" x14ac:dyDescent="0.3">
      <c r="A33" s="36" t="s">
        <v>82</v>
      </c>
      <c r="B33" s="36"/>
      <c r="C33" s="37">
        <v>18882</v>
      </c>
      <c r="D33" s="36" t="s">
        <v>5</v>
      </c>
      <c r="E33" s="37">
        <v>9</v>
      </c>
    </row>
    <row r="34" spans="1:5" s="43" customFormat="1" ht="15.75" thickBot="1" x14ac:dyDescent="0.3">
      <c r="A34" s="36" t="s">
        <v>83</v>
      </c>
      <c r="B34" s="36"/>
      <c r="C34" s="37">
        <v>29263.200000000001</v>
      </c>
      <c r="D34" s="36" t="s">
        <v>5</v>
      </c>
      <c r="E34" s="37">
        <v>26.7</v>
      </c>
    </row>
    <row r="35" spans="1:5" s="43" customFormat="1" ht="15.75" thickBot="1" x14ac:dyDescent="0.3">
      <c r="A35" s="36" t="s">
        <v>84</v>
      </c>
      <c r="B35" s="36"/>
      <c r="C35" s="37">
        <v>1183.5</v>
      </c>
      <c r="D35" s="36" t="s">
        <v>5</v>
      </c>
      <c r="E35" s="37">
        <v>1.5</v>
      </c>
    </row>
    <row r="36" spans="1:5" s="1" customFormat="1" ht="15.75" thickBot="1" x14ac:dyDescent="0.3">
      <c r="A36" s="39" t="s">
        <v>85</v>
      </c>
      <c r="B36" s="39"/>
      <c r="C36" s="40">
        <v>14416.8</v>
      </c>
      <c r="D36" s="39" t="s">
        <v>4</v>
      </c>
      <c r="E36" s="40">
        <v>18021</v>
      </c>
    </row>
    <row r="37" spans="1:5" s="1" customFormat="1" ht="15.75" thickBot="1" x14ac:dyDescent="0.3">
      <c r="A37" s="39" t="s">
        <v>86</v>
      </c>
      <c r="B37" s="39"/>
      <c r="C37" s="40">
        <v>16218.9</v>
      </c>
      <c r="D37" s="39" t="s">
        <v>4</v>
      </c>
      <c r="E37" s="40">
        <v>18021</v>
      </c>
    </row>
    <row r="38" spans="1:5" s="1" customFormat="1" ht="15.75" thickBot="1" x14ac:dyDescent="0.3">
      <c r="A38" s="39" t="s">
        <v>87</v>
      </c>
      <c r="B38" s="39"/>
      <c r="C38" s="40">
        <v>28653.42</v>
      </c>
      <c r="D38" s="39" t="s">
        <v>4</v>
      </c>
      <c r="E38" s="40">
        <v>18021</v>
      </c>
    </row>
    <row r="39" spans="1:5" s="1" customFormat="1" ht="15.75" thickBot="1" x14ac:dyDescent="0.3">
      <c r="A39" s="39" t="s">
        <v>88</v>
      </c>
      <c r="B39" s="39"/>
      <c r="C39" s="40">
        <v>29914.86</v>
      </c>
      <c r="D39" s="39" t="s">
        <v>4</v>
      </c>
      <c r="E39" s="40">
        <v>18021</v>
      </c>
    </row>
    <row r="40" spans="1:5" s="1" customFormat="1" ht="15.75" thickBot="1" x14ac:dyDescent="0.3">
      <c r="A40" s="39" t="s">
        <v>89</v>
      </c>
      <c r="B40" s="39"/>
      <c r="C40" s="40">
        <v>44151.48</v>
      </c>
      <c r="D40" s="39" t="s">
        <v>4</v>
      </c>
      <c r="E40" s="40">
        <v>18021</v>
      </c>
    </row>
    <row r="41" spans="1:5" s="1" customFormat="1" ht="15.75" thickBot="1" x14ac:dyDescent="0.3">
      <c r="A41" s="39" t="s">
        <v>90</v>
      </c>
      <c r="B41" s="39"/>
      <c r="C41" s="40">
        <v>44151.48</v>
      </c>
      <c r="D41" s="39" t="s">
        <v>4</v>
      </c>
      <c r="E41" s="40">
        <v>18021</v>
      </c>
    </row>
    <row r="42" spans="1:5" s="43" customFormat="1" ht="15.75" thickBot="1" x14ac:dyDescent="0.3">
      <c r="A42" s="36" t="s">
        <v>91</v>
      </c>
      <c r="B42" s="36"/>
      <c r="C42" s="37">
        <v>5078.3599999999997</v>
      </c>
      <c r="D42" s="36" t="s">
        <v>32</v>
      </c>
      <c r="E42" s="37">
        <v>7</v>
      </c>
    </row>
    <row r="43" spans="1:5" s="1" customFormat="1" ht="15.75" thickBot="1" x14ac:dyDescent="0.3">
      <c r="A43" s="39" t="s">
        <v>92</v>
      </c>
      <c r="B43" s="39"/>
      <c r="C43" s="40">
        <v>67758.960000000006</v>
      </c>
      <c r="D43" s="39" t="s">
        <v>4</v>
      </c>
      <c r="E43" s="40">
        <v>18021</v>
      </c>
    </row>
    <row r="44" spans="1:5" s="1" customFormat="1" ht="15.75" thickBot="1" x14ac:dyDescent="0.3">
      <c r="A44" s="39" t="s">
        <v>93</v>
      </c>
      <c r="B44" s="39"/>
      <c r="C44" s="40">
        <v>71182.95</v>
      </c>
      <c r="D44" s="39" t="s">
        <v>4</v>
      </c>
      <c r="E44" s="40">
        <v>18021</v>
      </c>
    </row>
    <row r="45" spans="1:5" s="43" customFormat="1" ht="15.75" thickBot="1" x14ac:dyDescent="0.3">
      <c r="A45" s="36" t="s">
        <v>34</v>
      </c>
      <c r="B45" s="36"/>
      <c r="C45" s="37">
        <v>538.79999999999995</v>
      </c>
      <c r="D45" s="36" t="s">
        <v>66</v>
      </c>
      <c r="E45" s="37">
        <v>3</v>
      </c>
    </row>
    <row r="46" spans="1:5" s="43" customFormat="1" ht="15.75" thickBot="1" x14ac:dyDescent="0.3">
      <c r="A46" s="36" t="s">
        <v>34</v>
      </c>
      <c r="B46" s="36"/>
      <c r="C46" s="37">
        <v>171.34</v>
      </c>
      <c r="D46" s="36" t="s">
        <v>66</v>
      </c>
      <c r="E46" s="37">
        <v>1</v>
      </c>
    </row>
    <row r="47" spans="1:5" s="1" customFormat="1" ht="15.75" thickBot="1" x14ac:dyDescent="0.3">
      <c r="A47" s="39" t="s">
        <v>94</v>
      </c>
      <c r="B47" s="39"/>
      <c r="C47" s="40">
        <v>1441.68</v>
      </c>
      <c r="D47" s="39" t="s">
        <v>4</v>
      </c>
      <c r="E47" s="40">
        <v>18021</v>
      </c>
    </row>
    <row r="48" spans="1:5" s="1" customFormat="1" ht="15.75" thickBot="1" x14ac:dyDescent="0.3">
      <c r="A48" s="39" t="s">
        <v>95</v>
      </c>
      <c r="B48" s="39"/>
      <c r="C48" s="40">
        <v>1621.89</v>
      </c>
      <c r="D48" s="39" t="s">
        <v>4</v>
      </c>
      <c r="E48" s="40">
        <v>18021</v>
      </c>
    </row>
    <row r="49" spans="1:5" s="1" customFormat="1" ht="15.75" thickBot="1" x14ac:dyDescent="0.3">
      <c r="A49" s="39" t="s">
        <v>96</v>
      </c>
      <c r="B49" s="39"/>
      <c r="C49" s="40">
        <v>6847.98</v>
      </c>
      <c r="D49" s="39" t="s">
        <v>4</v>
      </c>
      <c r="E49" s="40">
        <v>18021</v>
      </c>
    </row>
    <row r="50" spans="1:5" s="1" customFormat="1" ht="15.75" thickBot="1" x14ac:dyDescent="0.3">
      <c r="A50" s="39" t="s">
        <v>97</v>
      </c>
      <c r="B50" s="39"/>
      <c r="C50" s="40">
        <v>6847.98</v>
      </c>
      <c r="D50" s="39" t="s">
        <v>4</v>
      </c>
      <c r="E50" s="40">
        <v>18021</v>
      </c>
    </row>
    <row r="51" spans="1:5" s="43" customFormat="1" ht="15.75" thickBot="1" x14ac:dyDescent="0.3">
      <c r="A51" s="36" t="s">
        <v>98</v>
      </c>
      <c r="B51" s="36"/>
      <c r="C51" s="37">
        <v>153562</v>
      </c>
      <c r="D51" s="36" t="s">
        <v>99</v>
      </c>
      <c r="E51" s="37">
        <v>1</v>
      </c>
    </row>
    <row r="52" spans="1:5" s="43" customFormat="1" ht="15.75" thickBot="1" x14ac:dyDescent="0.3">
      <c r="A52" s="36" t="s">
        <v>35</v>
      </c>
      <c r="B52" s="36"/>
      <c r="C52" s="37">
        <v>540.28</v>
      </c>
      <c r="D52" s="36" t="s">
        <v>36</v>
      </c>
      <c r="E52" s="37">
        <v>2</v>
      </c>
    </row>
    <row r="53" spans="1:5" s="1" customFormat="1" ht="15.75" thickBot="1" x14ac:dyDescent="0.3">
      <c r="A53" s="39" t="s">
        <v>100</v>
      </c>
      <c r="B53" s="39"/>
      <c r="C53" s="40">
        <v>2899.4</v>
      </c>
      <c r="D53" s="39" t="s">
        <v>5</v>
      </c>
      <c r="E53" s="40">
        <v>70</v>
      </c>
    </row>
    <row r="54" spans="1:5" s="1" customFormat="1" ht="15.75" thickBot="1" x14ac:dyDescent="0.3">
      <c r="A54" s="39" t="s">
        <v>101</v>
      </c>
      <c r="B54" s="39"/>
      <c r="C54" s="40">
        <v>177173</v>
      </c>
      <c r="D54" s="39" t="s">
        <v>42</v>
      </c>
      <c r="E54" s="40">
        <v>1</v>
      </c>
    </row>
    <row r="55" spans="1:5" s="1" customFormat="1" ht="15.75" thickBot="1" x14ac:dyDescent="0.3">
      <c r="A55" s="39" t="s">
        <v>102</v>
      </c>
      <c r="B55" s="39"/>
      <c r="C55" s="40">
        <v>14477</v>
      </c>
      <c r="D55" s="39" t="s">
        <v>103</v>
      </c>
      <c r="E55" s="40">
        <v>1</v>
      </c>
    </row>
    <row r="56" spans="1:5" s="43" customFormat="1" ht="15.75" thickBot="1" x14ac:dyDescent="0.3">
      <c r="A56" s="36" t="s">
        <v>104</v>
      </c>
      <c r="B56" s="36"/>
      <c r="C56" s="37">
        <v>11235</v>
      </c>
      <c r="D56" s="36" t="s">
        <v>5</v>
      </c>
      <c r="E56" s="37">
        <v>7</v>
      </c>
    </row>
    <row r="57" spans="1:5" s="43" customFormat="1" ht="15.75" thickBot="1" x14ac:dyDescent="0.3">
      <c r="A57" s="36" t="s">
        <v>105</v>
      </c>
      <c r="B57" s="36"/>
      <c r="C57" s="37">
        <v>1762.5</v>
      </c>
      <c r="D57" s="36" t="s">
        <v>5</v>
      </c>
      <c r="E57" s="37">
        <v>1.5</v>
      </c>
    </row>
    <row r="58" spans="1:5" s="43" customFormat="1" ht="15.75" thickBot="1" x14ac:dyDescent="0.3">
      <c r="A58" s="36" t="s">
        <v>106</v>
      </c>
      <c r="B58" s="36"/>
      <c r="C58" s="37">
        <v>1096</v>
      </c>
      <c r="D58" s="36" t="s">
        <v>5</v>
      </c>
      <c r="E58" s="37">
        <v>1</v>
      </c>
    </row>
    <row r="59" spans="1:5" ht="15.75" thickBot="1" x14ac:dyDescent="0.3">
      <c r="A59" s="36"/>
      <c r="B59" s="36"/>
      <c r="C59" s="38">
        <f>SUM(C5:C58)</f>
        <v>1047848.46</v>
      </c>
      <c r="D59" s="36"/>
      <c r="E59" s="37"/>
    </row>
  </sheetData>
  <autoFilter ref="A4:E5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Алена Попова Вячеславовна</cp:lastModifiedBy>
  <cp:lastPrinted>2019-01-28T22:45:33Z</cp:lastPrinted>
  <dcterms:created xsi:type="dcterms:W3CDTF">2016-03-18T02:51:51Z</dcterms:created>
  <dcterms:modified xsi:type="dcterms:W3CDTF">2020-03-18T01:17:29Z</dcterms:modified>
</cp:coreProperties>
</file>